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odatki stari racunalnik\GJS\ODPADNE VODE\Občinski svet_odpadne vode\2025\"/>
    </mc:Choice>
  </mc:AlternateContent>
  <xr:revisionPtr revIDLastSave="0" documentId="13_ncr:1_{A5B3FFBF-BAC6-475B-A11D-DB8FB4D1FB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kupna košarica " sheetId="18" r:id="rId1"/>
    <sheet name="Odvajanje in čiščenje" sheetId="19" r:id="rId2"/>
  </sheets>
  <calcPr calcId="191029"/>
</workbook>
</file>

<file path=xl/calcChain.xml><?xml version="1.0" encoding="utf-8"?>
<calcChain xmlns="http://schemas.openxmlformats.org/spreadsheetml/2006/main">
  <c r="L40" i="19" l="1"/>
  <c r="L7" i="19"/>
  <c r="I46" i="19"/>
  <c r="D46" i="19"/>
  <c r="E46" i="19" s="1"/>
  <c r="F46" i="19" s="1"/>
  <c r="I45" i="19"/>
  <c r="J45" i="19" s="1"/>
  <c r="D45" i="19"/>
  <c r="D44" i="19" s="1"/>
  <c r="I43" i="19"/>
  <c r="K43" i="19" s="1"/>
  <c r="D43" i="19"/>
  <c r="F43" i="19" s="1"/>
  <c r="I42" i="19"/>
  <c r="J42" i="19" s="1"/>
  <c r="K42" i="19" s="1"/>
  <c r="D42" i="19"/>
  <c r="E42" i="19" s="1"/>
  <c r="I41" i="19"/>
  <c r="D41" i="19"/>
  <c r="E41" i="19" s="1"/>
  <c r="I40" i="19"/>
  <c r="J29" i="19"/>
  <c r="K29" i="19" s="1"/>
  <c r="I29" i="19"/>
  <c r="D29" i="19"/>
  <c r="I28" i="19"/>
  <c r="J28" i="19" s="1"/>
  <c r="D28" i="19"/>
  <c r="I26" i="19"/>
  <c r="K26" i="19" s="1"/>
  <c r="D26" i="19"/>
  <c r="F26" i="19" s="1"/>
  <c r="I25" i="19"/>
  <c r="J25" i="19" s="1"/>
  <c r="K25" i="19" s="1"/>
  <c r="D25" i="19"/>
  <c r="I24" i="19"/>
  <c r="I23" i="19" s="1"/>
  <c r="D24" i="19"/>
  <c r="I13" i="19"/>
  <c r="J13" i="19" s="1"/>
  <c r="D13" i="19"/>
  <c r="E13" i="19" s="1"/>
  <c r="I12" i="19"/>
  <c r="D12" i="19"/>
  <c r="D11" i="19" s="1"/>
  <c r="I10" i="19"/>
  <c r="K10" i="19" s="1"/>
  <c r="D10" i="19"/>
  <c r="F10" i="19" s="1"/>
  <c r="I9" i="19"/>
  <c r="D9" i="19"/>
  <c r="I8" i="19"/>
  <c r="D8" i="19"/>
  <c r="D23" i="19" l="1"/>
  <c r="D27" i="19"/>
  <c r="E12" i="19"/>
  <c r="E11" i="19" s="1"/>
  <c r="D22" i="19"/>
  <c r="L23" i="19"/>
  <c r="I44" i="19"/>
  <c r="I22" i="19"/>
  <c r="J24" i="19"/>
  <c r="J23" i="19" s="1"/>
  <c r="I27" i="19"/>
  <c r="L27" i="19" s="1"/>
  <c r="I11" i="19"/>
  <c r="L11" i="19" s="1"/>
  <c r="K13" i="19"/>
  <c r="I7" i="19"/>
  <c r="I6" i="19" s="1"/>
  <c r="E9" i="19"/>
  <c r="F9" i="19" s="1"/>
  <c r="D7" i="19"/>
  <c r="D6" i="19" s="1"/>
  <c r="K45" i="19"/>
  <c r="K28" i="19"/>
  <c r="K27" i="19" s="1"/>
  <c r="J27" i="19"/>
  <c r="E40" i="19"/>
  <c r="E39" i="19" s="1"/>
  <c r="F41" i="19"/>
  <c r="F13" i="19"/>
  <c r="E24" i="19"/>
  <c r="J41" i="19"/>
  <c r="J40" i="19" s="1"/>
  <c r="E8" i="19"/>
  <c r="E45" i="19"/>
  <c r="E44" i="19" s="1"/>
  <c r="J8" i="19"/>
  <c r="K8" i="19" s="1"/>
  <c r="F42" i="19"/>
  <c r="E25" i="19"/>
  <c r="F25" i="19" s="1"/>
  <c r="E28" i="19"/>
  <c r="F45" i="19"/>
  <c r="F44" i="19" s="1"/>
  <c r="D40" i="19"/>
  <c r="D39" i="19" s="1"/>
  <c r="J9" i="19"/>
  <c r="K9" i="19" s="1"/>
  <c r="J12" i="19"/>
  <c r="J11" i="19" s="1"/>
  <c r="E29" i="19"/>
  <c r="F29" i="19" s="1"/>
  <c r="J46" i="19"/>
  <c r="J44" i="19" s="1"/>
  <c r="L6" i="19" l="1"/>
  <c r="I39" i="19"/>
  <c r="L39" i="19" s="1"/>
  <c r="L44" i="19"/>
  <c r="L22" i="19"/>
  <c r="E23" i="19"/>
  <c r="F12" i="19"/>
  <c r="F11" i="19" s="1"/>
  <c r="F24" i="19"/>
  <c r="F23" i="19" s="1"/>
  <c r="J22" i="19"/>
  <c r="K24" i="19"/>
  <c r="K23" i="19" s="1"/>
  <c r="K22" i="19" s="1"/>
  <c r="K12" i="19"/>
  <c r="K11" i="19" s="1"/>
  <c r="K41" i="19"/>
  <c r="K40" i="19" s="1"/>
  <c r="K46" i="19"/>
  <c r="K44" i="19" s="1"/>
  <c r="J39" i="19"/>
  <c r="E7" i="19"/>
  <c r="E6" i="19" s="1"/>
  <c r="F8" i="19"/>
  <c r="F7" i="19" s="1"/>
  <c r="E27" i="19"/>
  <c r="E22" i="19" s="1"/>
  <c r="K7" i="19"/>
  <c r="F40" i="19"/>
  <c r="F39" i="19" s="1"/>
  <c r="J7" i="19"/>
  <c r="J6" i="19" s="1"/>
  <c r="F28" i="19"/>
  <c r="F27" i="19" s="1"/>
  <c r="F22" i="19" s="1"/>
  <c r="F6" i="19" l="1"/>
  <c r="K6" i="19"/>
  <c r="K39" i="19"/>
  <c r="I51" i="18" l="1"/>
  <c r="D51" i="18"/>
  <c r="E51" i="18" s="1"/>
  <c r="I50" i="18"/>
  <c r="J50" i="18" s="1"/>
  <c r="D50" i="18"/>
  <c r="I48" i="18"/>
  <c r="K48" i="18" s="1"/>
  <c r="D48" i="18"/>
  <c r="F48" i="18" s="1"/>
  <c r="I47" i="18"/>
  <c r="D47" i="18"/>
  <c r="E47" i="18" s="1"/>
  <c r="I46" i="18"/>
  <c r="D46" i="18"/>
  <c r="E46" i="18" s="1"/>
  <c r="I44" i="18"/>
  <c r="J44" i="18" s="1"/>
  <c r="D44" i="18"/>
  <c r="E44" i="18" s="1"/>
  <c r="I43" i="18"/>
  <c r="J43" i="18" s="1"/>
  <c r="D43" i="18"/>
  <c r="I34" i="18"/>
  <c r="D34" i="18"/>
  <c r="E34" i="18" s="1"/>
  <c r="F34" i="18" s="1"/>
  <c r="I33" i="18"/>
  <c r="D33" i="18"/>
  <c r="I31" i="18"/>
  <c r="K31" i="18" s="1"/>
  <c r="D31" i="18"/>
  <c r="F31" i="18" s="1"/>
  <c r="I30" i="18"/>
  <c r="D30" i="18"/>
  <c r="E30" i="18" s="1"/>
  <c r="I29" i="18"/>
  <c r="D29" i="18"/>
  <c r="I27" i="18"/>
  <c r="D27" i="18"/>
  <c r="E27" i="18" s="1"/>
  <c r="I26" i="18"/>
  <c r="D26" i="18"/>
  <c r="I16" i="18"/>
  <c r="J16" i="18" s="1"/>
  <c r="K16" i="18" s="1"/>
  <c r="D16" i="18"/>
  <c r="E16" i="18" s="1"/>
  <c r="I15" i="18"/>
  <c r="J15" i="18" s="1"/>
  <c r="K15" i="18" s="1"/>
  <c r="D15" i="18"/>
  <c r="I13" i="18"/>
  <c r="K13" i="18" s="1"/>
  <c r="D13" i="18"/>
  <c r="F13" i="18" s="1"/>
  <c r="I12" i="18"/>
  <c r="J12" i="18" s="1"/>
  <c r="K12" i="18" s="1"/>
  <c r="D12" i="18"/>
  <c r="I11" i="18"/>
  <c r="D11" i="18"/>
  <c r="I9" i="18"/>
  <c r="D9" i="18"/>
  <c r="I8" i="18"/>
  <c r="D8" i="18"/>
  <c r="E8" i="18" s="1"/>
  <c r="I25" i="18" l="1"/>
  <c r="I45" i="18"/>
  <c r="I49" i="18"/>
  <c r="J42" i="18"/>
  <c r="E45" i="18"/>
  <c r="F46" i="18"/>
  <c r="J46" i="18"/>
  <c r="F44" i="18"/>
  <c r="D42" i="18"/>
  <c r="F47" i="18"/>
  <c r="J47" i="18"/>
  <c r="K47" i="18" s="1"/>
  <c r="I42" i="18"/>
  <c r="L42" i="18" s="1"/>
  <c r="K50" i="18"/>
  <c r="F51" i="18"/>
  <c r="E43" i="18"/>
  <c r="E42" i="18" s="1"/>
  <c r="K44" i="18"/>
  <c r="D45" i="18"/>
  <c r="D49" i="18"/>
  <c r="J51" i="18"/>
  <c r="J49" i="18" s="1"/>
  <c r="K43" i="18"/>
  <c r="E50" i="18"/>
  <c r="E49" i="18" s="1"/>
  <c r="D10" i="18"/>
  <c r="I10" i="18"/>
  <c r="L10" i="18" s="1"/>
  <c r="D32" i="18"/>
  <c r="I28" i="18"/>
  <c r="D28" i="18"/>
  <c r="I32" i="18"/>
  <c r="L32" i="18" s="1"/>
  <c r="I14" i="18"/>
  <c r="D14" i="18"/>
  <c r="F16" i="18"/>
  <c r="E26" i="18"/>
  <c r="E25" i="18" s="1"/>
  <c r="J34" i="18"/>
  <c r="K34" i="18" s="1"/>
  <c r="E29" i="18"/>
  <c r="E28" i="18" s="1"/>
  <c r="J26" i="18"/>
  <c r="J29" i="18"/>
  <c r="F27" i="18"/>
  <c r="E33" i="18"/>
  <c r="E32" i="18" s="1"/>
  <c r="D25" i="18"/>
  <c r="J27" i="18"/>
  <c r="K27" i="18" s="1"/>
  <c r="F30" i="18"/>
  <c r="J30" i="18"/>
  <c r="K30" i="18" s="1"/>
  <c r="J33" i="18"/>
  <c r="I7" i="18"/>
  <c r="F8" i="18"/>
  <c r="K14" i="18"/>
  <c r="E11" i="18"/>
  <c r="F11" i="18" s="1"/>
  <c r="J14" i="18"/>
  <c r="E9" i="18"/>
  <c r="E7" i="18" s="1"/>
  <c r="J8" i="18"/>
  <c r="E12" i="18"/>
  <c r="F12" i="18" s="1"/>
  <c r="E15" i="18"/>
  <c r="E14" i="18" s="1"/>
  <c r="D7" i="18"/>
  <c r="J9" i="18"/>
  <c r="K9" i="18" s="1"/>
  <c r="J11" i="18"/>
  <c r="J10" i="18" s="1"/>
  <c r="L25" i="18" l="1"/>
  <c r="L49" i="18"/>
  <c r="L45" i="18"/>
  <c r="L14" i="18"/>
  <c r="L7" i="18"/>
  <c r="L28" i="18"/>
  <c r="I41" i="18"/>
  <c r="E41" i="18"/>
  <c r="J28" i="18"/>
  <c r="I6" i="18"/>
  <c r="K42" i="18"/>
  <c r="F43" i="18"/>
  <c r="F42" i="18" s="1"/>
  <c r="J45" i="18"/>
  <c r="J41" i="18" s="1"/>
  <c r="K51" i="18"/>
  <c r="K49" i="18" s="1"/>
  <c r="F50" i="18"/>
  <c r="F49" i="18" s="1"/>
  <c r="F45" i="18"/>
  <c r="D41" i="18"/>
  <c r="K46" i="18"/>
  <c r="K45" i="18" s="1"/>
  <c r="I24" i="18"/>
  <c r="D24" i="18"/>
  <c r="J32" i="18"/>
  <c r="F29" i="18"/>
  <c r="F28" i="18" s="1"/>
  <c r="E10" i="18"/>
  <c r="E6" i="18" s="1"/>
  <c r="E24" i="18"/>
  <c r="J7" i="18"/>
  <c r="J6" i="18" s="1"/>
  <c r="F15" i="18"/>
  <c r="F14" i="18" s="1"/>
  <c r="F26" i="18"/>
  <c r="F25" i="18" s="1"/>
  <c r="D6" i="18"/>
  <c r="K11" i="18"/>
  <c r="K10" i="18" s="1"/>
  <c r="F9" i="18"/>
  <c r="F7" i="18" s="1"/>
  <c r="J25" i="18"/>
  <c r="K26" i="18"/>
  <c r="K25" i="18" s="1"/>
  <c r="K33" i="18"/>
  <c r="K29" i="18"/>
  <c r="K28" i="18" s="1"/>
  <c r="F33" i="18"/>
  <c r="F32" i="18" s="1"/>
  <c r="K8" i="18"/>
  <c r="K7" i="18" s="1"/>
  <c r="F10" i="18"/>
  <c r="L24" i="18" l="1"/>
  <c r="L6" i="18"/>
  <c r="L41" i="18"/>
  <c r="K32" i="18"/>
  <c r="K41" i="18"/>
  <c r="K6" i="18"/>
  <c r="F41" i="18"/>
  <c r="J24" i="18"/>
  <c r="F24" i="18"/>
  <c r="F6" i="18"/>
  <c r="K24" i="18" l="1"/>
</calcChain>
</file>

<file path=xl/sharedStrings.xml><?xml version="1.0" encoding="utf-8"?>
<sst xmlns="http://schemas.openxmlformats.org/spreadsheetml/2006/main" count="155" uniqueCount="34">
  <si>
    <t>VODA</t>
  </si>
  <si>
    <t>ODVAJANJE</t>
  </si>
  <si>
    <t>ČIŠČENJE</t>
  </si>
  <si>
    <t>Cena</t>
  </si>
  <si>
    <t>Količina</t>
  </si>
  <si>
    <t>Vodarina - oskrba s pitno vodo</t>
  </si>
  <si>
    <t>Storitev odvajanja komunalne odpadne vode</t>
  </si>
  <si>
    <t>Okoljska dajatev - odpadne vode</t>
  </si>
  <si>
    <t>Storitev čiščenja komunalne odpadne vode</t>
  </si>
  <si>
    <t>Znesek z DDV</t>
  </si>
  <si>
    <t>DDV</t>
  </si>
  <si>
    <t>Znesek brez DDV</t>
  </si>
  <si>
    <t>Omrežnina DN 20</t>
  </si>
  <si>
    <t>Občina Ljutomer</t>
  </si>
  <si>
    <t xml:space="preserve">Primerjava košaric komunalnih storitev  - nepridobitni uporabniki                      </t>
  </si>
  <si>
    <t xml:space="preserve">Primer: izvajanje storitev oskrba s pitno vodo in odvajanja in čiščenja komunalne odpadne vode </t>
  </si>
  <si>
    <t xml:space="preserve"> </t>
  </si>
  <si>
    <t xml:space="preserve">Obstoječe veljavne cene </t>
  </si>
  <si>
    <t>Indeks (brez DDV)</t>
  </si>
  <si>
    <r>
      <rPr>
        <b/>
        <u/>
        <sz val="11"/>
        <color theme="1"/>
        <rFont val="Calibri"/>
        <family val="2"/>
        <charset val="238"/>
        <scheme val="minor"/>
      </rPr>
      <t>DN 20</t>
    </r>
    <r>
      <rPr>
        <b/>
        <sz val="11"/>
        <color theme="1"/>
        <rFont val="Calibri"/>
        <family val="2"/>
        <charset val="238"/>
        <scheme val="minor"/>
      </rPr>
      <t xml:space="preserve"> - predvidena poraba vode </t>
    </r>
    <r>
      <rPr>
        <b/>
        <u/>
        <sz val="11"/>
        <color theme="1"/>
        <rFont val="Calibri"/>
        <family val="2"/>
        <charset val="238"/>
        <scheme val="minor"/>
      </rPr>
      <t>1 m</t>
    </r>
    <r>
      <rPr>
        <b/>
        <u/>
        <vertAlign val="superscript"/>
        <sz val="11"/>
        <color theme="1"/>
        <rFont val="Calibri"/>
        <family val="2"/>
        <charset val="238"/>
        <scheme val="minor"/>
      </rPr>
      <t>3</t>
    </r>
  </si>
  <si>
    <r>
      <rPr>
        <b/>
        <u/>
        <sz val="11"/>
        <color theme="1"/>
        <rFont val="Calibri"/>
        <family val="2"/>
        <charset val="238"/>
        <scheme val="minor"/>
      </rPr>
      <t>DN 20</t>
    </r>
    <r>
      <rPr>
        <b/>
        <sz val="11"/>
        <color theme="1"/>
        <rFont val="Calibri"/>
        <family val="2"/>
        <charset val="238"/>
        <scheme val="minor"/>
      </rPr>
      <t xml:space="preserve"> - predvidena poraba vode </t>
    </r>
    <r>
      <rPr>
        <b/>
        <u/>
        <sz val="11"/>
        <color theme="1"/>
        <rFont val="Calibri"/>
        <family val="2"/>
        <charset val="238"/>
        <scheme val="minor"/>
      </rPr>
      <t>10 m</t>
    </r>
    <r>
      <rPr>
        <b/>
        <u/>
        <vertAlign val="superscript"/>
        <sz val="11"/>
        <color theme="1"/>
        <rFont val="Calibri"/>
        <family val="2"/>
        <charset val="238"/>
        <scheme val="minor"/>
      </rPr>
      <t>3</t>
    </r>
  </si>
  <si>
    <r>
      <rPr>
        <b/>
        <u/>
        <sz val="11"/>
        <color theme="1"/>
        <rFont val="Calibri"/>
        <family val="2"/>
        <charset val="238"/>
        <scheme val="minor"/>
      </rPr>
      <t>DN 20</t>
    </r>
    <r>
      <rPr>
        <b/>
        <sz val="11"/>
        <color theme="1"/>
        <rFont val="Calibri"/>
        <family val="2"/>
        <charset val="238"/>
        <scheme val="minor"/>
      </rPr>
      <t xml:space="preserve"> - predvidena poraba vode </t>
    </r>
    <r>
      <rPr>
        <b/>
        <u/>
        <sz val="11"/>
        <color theme="1"/>
        <rFont val="Calibri"/>
        <family val="2"/>
        <charset val="238"/>
        <scheme val="minor"/>
      </rPr>
      <t>15 m</t>
    </r>
    <r>
      <rPr>
        <b/>
        <u/>
        <vertAlign val="superscript"/>
        <sz val="11"/>
        <color theme="1"/>
        <rFont val="Calibri"/>
        <family val="2"/>
        <charset val="238"/>
        <scheme val="minor"/>
      </rPr>
      <t>3</t>
    </r>
  </si>
  <si>
    <t>Nove predračunske cene 2026</t>
  </si>
  <si>
    <t xml:space="preserve">Primerjava košaric komunalnih storitev - nepridobitni uporabniki                       </t>
  </si>
  <si>
    <r>
      <t xml:space="preserve"> </t>
    </r>
    <r>
      <rPr>
        <b/>
        <u/>
        <sz val="11"/>
        <color theme="1"/>
        <rFont val="Calibri"/>
        <family val="2"/>
        <charset val="238"/>
        <scheme val="minor"/>
      </rPr>
      <t>DN 20</t>
    </r>
    <r>
      <rPr>
        <b/>
        <sz val="11"/>
        <color theme="1"/>
        <rFont val="Calibri"/>
        <family val="2"/>
        <charset val="238"/>
        <scheme val="minor"/>
      </rPr>
      <t xml:space="preserve"> - predvidena poraba vode </t>
    </r>
    <r>
      <rPr>
        <b/>
        <u/>
        <sz val="11"/>
        <color theme="1"/>
        <rFont val="Calibri"/>
        <family val="2"/>
        <charset val="238"/>
        <scheme val="minor"/>
      </rPr>
      <t>10 m</t>
    </r>
    <r>
      <rPr>
        <b/>
        <u/>
        <vertAlign val="superscript"/>
        <sz val="11"/>
        <color theme="1"/>
        <rFont val="Calibri"/>
        <family val="2"/>
        <charset val="238"/>
        <scheme val="minor"/>
      </rPr>
      <t>3</t>
    </r>
  </si>
  <si>
    <t xml:space="preserve">Primer: izvajanje storitev odvajanja in čiščenja komunalne odpadne vode </t>
  </si>
  <si>
    <t>Obstoječe veljavne cene</t>
  </si>
  <si>
    <t xml:space="preserve">Primerjava košaric komunalnih storitev - nepridobitni uporabniki             </t>
  </si>
  <si>
    <r>
      <t xml:space="preserve"> </t>
    </r>
    <r>
      <rPr>
        <b/>
        <u/>
        <sz val="11"/>
        <color theme="1"/>
        <rFont val="Calibri"/>
        <family val="2"/>
        <charset val="238"/>
        <scheme val="minor"/>
      </rPr>
      <t>DN 20</t>
    </r>
    <r>
      <rPr>
        <b/>
        <sz val="11"/>
        <color theme="1"/>
        <rFont val="Calibri"/>
        <family val="2"/>
        <charset val="238"/>
        <scheme val="minor"/>
      </rPr>
      <t xml:space="preserve"> - predvidena poraba vode </t>
    </r>
    <r>
      <rPr>
        <b/>
        <u/>
        <sz val="11"/>
        <color theme="1"/>
        <rFont val="Calibri"/>
        <family val="2"/>
        <charset val="238"/>
        <scheme val="minor"/>
      </rPr>
      <t>15 m</t>
    </r>
    <r>
      <rPr>
        <b/>
        <u/>
        <vertAlign val="superscript"/>
        <sz val="11"/>
        <color theme="1"/>
        <rFont val="Calibri"/>
        <family val="2"/>
        <charset val="238"/>
        <scheme val="minor"/>
      </rPr>
      <t>3</t>
    </r>
  </si>
  <si>
    <t xml:space="preserve">Primer: izvajanje storitev  odvajanja in čiščenja komunalne odpadne vode </t>
  </si>
  <si>
    <r>
      <t xml:space="preserve">Omrežnina DN 20 </t>
    </r>
    <r>
      <rPr>
        <sz val="11"/>
        <color rgb="FFFF0000"/>
        <rFont val="Calibri"/>
        <family val="2"/>
        <charset val="238"/>
        <scheme val="minor"/>
      </rPr>
      <t xml:space="preserve">- </t>
    </r>
  </si>
  <si>
    <t xml:space="preserve">Omrežnina DN 20 </t>
  </si>
  <si>
    <r>
      <t xml:space="preserve"> </t>
    </r>
    <r>
      <rPr>
        <b/>
        <u/>
        <sz val="11"/>
        <color theme="1"/>
        <rFont val="Calibri"/>
        <family val="2"/>
        <charset val="238"/>
        <scheme val="minor"/>
      </rPr>
      <t>DN 20</t>
    </r>
    <r>
      <rPr>
        <b/>
        <sz val="11"/>
        <color theme="1"/>
        <rFont val="Calibri"/>
        <family val="2"/>
        <charset val="238"/>
        <scheme val="minor"/>
      </rPr>
      <t xml:space="preserve"> - predvidena poraba vode </t>
    </r>
    <r>
      <rPr>
        <b/>
        <u/>
        <sz val="11"/>
        <color theme="1"/>
        <rFont val="Calibri"/>
        <family val="2"/>
        <charset val="238"/>
        <scheme val="minor"/>
      </rPr>
      <t>1 m</t>
    </r>
    <r>
      <rPr>
        <b/>
        <u/>
        <vertAlign val="superscript"/>
        <sz val="11"/>
        <color theme="1"/>
        <rFont val="Calibri"/>
        <family val="2"/>
        <charset val="238"/>
        <scheme val="minor"/>
      </rPr>
      <t>3</t>
    </r>
  </si>
  <si>
    <t>Predlagane predračunske cene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</si>
</sst>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u/>
      <vertAlign val="superscript"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4" fontId="2" fillId="3" borderId="5" xfId="0" applyNumberFormat="1" applyFont="1" applyFill="1" applyBorder="1" applyAlignment="1">
      <alignment vertical="center"/>
    </xf>
    <xf numFmtId="4" fontId="2" fillId="4" borderId="5" xfId="0" applyNumberFormat="1" applyFont="1" applyFill="1" applyBorder="1" applyAlignment="1">
      <alignment vertical="center"/>
    </xf>
    <xf numFmtId="4" fontId="2" fillId="6" borderId="5" xfId="0" applyNumberFormat="1" applyFont="1" applyFill="1" applyBorder="1" applyAlignment="1">
      <alignment vertical="center"/>
    </xf>
    <xf numFmtId="0" fontId="1" fillId="4" borderId="3" xfId="0" applyFont="1" applyFill="1" applyBorder="1" applyAlignment="1">
      <alignment vertical="center"/>
    </xf>
    <xf numFmtId="0" fontId="1" fillId="6" borderId="3" xfId="0" applyFont="1" applyFill="1" applyBorder="1" applyAlignment="1">
      <alignment vertical="center"/>
    </xf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0" fontId="0" fillId="3" borderId="6" xfId="0" applyFill="1" applyBorder="1" applyAlignment="1">
      <alignment vertical="center"/>
    </xf>
    <xf numFmtId="4" fontId="0" fillId="5" borderId="7" xfId="0" applyNumberFormat="1" applyFill="1" applyBorder="1" applyAlignment="1">
      <alignment vertical="center"/>
    </xf>
    <xf numFmtId="0" fontId="0" fillId="4" borderId="6" xfId="0" applyFill="1" applyBorder="1" applyAlignment="1">
      <alignment vertical="center"/>
    </xf>
    <xf numFmtId="4" fontId="0" fillId="7" borderId="7" xfId="0" applyNumberFormat="1" applyFill="1" applyBorder="1" applyAlignment="1">
      <alignment vertical="center"/>
    </xf>
    <xf numFmtId="4" fontId="0" fillId="2" borderId="7" xfId="0" applyNumberForma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6" borderId="6" xfId="0" applyFill="1" applyBorder="1" applyAlignment="1">
      <alignment vertical="center"/>
    </xf>
    <xf numFmtId="4" fontId="0" fillId="8" borderId="7" xfId="0" applyNumberFormat="1" applyFill="1" applyBorder="1" applyAlignment="1">
      <alignment vertical="center"/>
    </xf>
    <xf numFmtId="0" fontId="0" fillId="6" borderId="8" xfId="0" applyFill="1" applyBorder="1" applyAlignment="1">
      <alignment vertical="center"/>
    </xf>
    <xf numFmtId="4" fontId="0" fillId="9" borderId="10" xfId="0" applyNumberFormat="1" applyFill="1" applyBorder="1" applyAlignment="1">
      <alignment vertical="center"/>
    </xf>
    <xf numFmtId="4" fontId="0" fillId="10" borderId="10" xfId="0" applyNumberFormat="1" applyFill="1" applyBorder="1" applyAlignment="1">
      <alignment vertical="center"/>
    </xf>
    <xf numFmtId="4" fontId="0" fillId="5" borderId="11" xfId="0" applyNumberFormat="1" applyFill="1" applyBorder="1" applyAlignment="1">
      <alignment vertical="center"/>
    </xf>
    <xf numFmtId="4" fontId="0" fillId="7" borderId="11" xfId="0" applyNumberFormat="1" applyFill="1" applyBorder="1" applyAlignment="1">
      <alignment vertical="center"/>
    </xf>
    <xf numFmtId="4" fontId="0" fillId="2" borderId="11" xfId="0" applyNumberFormat="1" applyFill="1" applyBorder="1" applyAlignment="1">
      <alignment vertical="center"/>
    </xf>
    <xf numFmtId="4" fontId="2" fillId="6" borderId="12" xfId="0" applyNumberFormat="1" applyFont="1" applyFill="1" applyBorder="1" applyAlignment="1">
      <alignment vertical="center"/>
    </xf>
    <xf numFmtId="4" fontId="0" fillId="8" borderId="11" xfId="0" applyNumberFormat="1" applyFill="1" applyBorder="1" applyAlignment="1">
      <alignment vertical="center"/>
    </xf>
    <xf numFmtId="4" fontId="0" fillId="9" borderId="11" xfId="0" applyNumberFormat="1" applyFill="1" applyBorder="1" applyAlignment="1">
      <alignment vertical="center"/>
    </xf>
    <xf numFmtId="3" fontId="0" fillId="11" borderId="1" xfId="0" applyNumberFormat="1" applyFill="1" applyBorder="1" applyAlignment="1">
      <alignment horizontal="center" vertical="center"/>
    </xf>
    <xf numFmtId="4" fontId="3" fillId="11" borderId="2" xfId="0" applyNumberFormat="1" applyFont="1" applyFill="1" applyBorder="1" applyAlignment="1">
      <alignment vertical="center"/>
    </xf>
    <xf numFmtId="4" fontId="0" fillId="10" borderId="13" xfId="0" applyNumberFormat="1" applyFill="1" applyBorder="1" applyAlignment="1">
      <alignment vertical="center"/>
    </xf>
    <xf numFmtId="3" fontId="5" fillId="0" borderId="9" xfId="0" applyNumberFormat="1" applyFont="1" applyBorder="1" applyAlignment="1">
      <alignment horizontal="center" vertical="center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9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/>
    </xf>
    <xf numFmtId="3" fontId="0" fillId="3" borderId="4" xfId="0" applyNumberFormat="1" applyFill="1" applyBorder="1" applyAlignment="1">
      <alignment horizontal="center" vertical="center"/>
    </xf>
    <xf numFmtId="3" fontId="0" fillId="5" borderId="0" xfId="0" applyNumberFormat="1" applyFill="1" applyAlignment="1">
      <alignment horizontal="center" vertical="center"/>
    </xf>
    <xf numFmtId="3" fontId="0" fillId="4" borderId="4" xfId="0" applyNumberFormat="1" applyFill="1" applyBorder="1" applyAlignment="1">
      <alignment horizontal="center" vertical="center"/>
    </xf>
    <xf numFmtId="3" fontId="0" fillId="7" borderId="0" xfId="0" applyNumberFormat="1" applyFill="1" applyAlignment="1">
      <alignment horizontal="center" vertical="center"/>
    </xf>
    <xf numFmtId="3" fontId="0" fillId="2" borderId="0" xfId="0" applyNumberFormat="1" applyFill="1" applyAlignment="1">
      <alignment horizontal="center" vertical="center"/>
    </xf>
    <xf numFmtId="3" fontId="0" fillId="10" borderId="9" xfId="0" applyNumberFormat="1" applyFill="1" applyBorder="1" applyAlignment="1">
      <alignment horizontal="center" vertical="center"/>
    </xf>
    <xf numFmtId="3" fontId="0" fillId="6" borderId="4" xfId="0" applyNumberFormat="1" applyFill="1" applyBorder="1" applyAlignment="1">
      <alignment horizontal="center" vertical="center"/>
    </xf>
    <xf numFmtId="3" fontId="0" fillId="8" borderId="0" xfId="0" applyNumberFormat="1" applyFill="1" applyAlignment="1">
      <alignment horizontal="center" vertical="center"/>
    </xf>
    <xf numFmtId="3" fontId="0" fillId="9" borderId="9" xfId="0" applyNumberFormat="1" applyFill="1" applyBorder="1" applyAlignment="1">
      <alignment horizontal="center" vertical="center"/>
    </xf>
    <xf numFmtId="4" fontId="0" fillId="9" borderId="13" xfId="0" applyNumberFormat="1" applyFill="1" applyBorder="1" applyAlignment="1">
      <alignment vertical="center"/>
    </xf>
    <xf numFmtId="3" fontId="0" fillId="12" borderId="0" xfId="0" applyNumberFormat="1" applyFill="1" applyAlignment="1">
      <alignment horizontal="center" vertical="center"/>
    </xf>
    <xf numFmtId="4" fontId="0" fillId="12" borderId="11" xfId="0" applyNumberFormat="1" applyFill="1" applyBorder="1" applyAlignment="1">
      <alignment vertical="center"/>
    </xf>
    <xf numFmtId="4" fontId="0" fillId="12" borderId="7" xfId="0" applyNumberFormat="1" applyFill="1" applyBorder="1" applyAlignment="1">
      <alignment vertical="center"/>
    </xf>
    <xf numFmtId="0" fontId="1" fillId="0" borderId="0" xfId="0" applyFont="1" applyAlignment="1">
      <alignment vertical="center"/>
    </xf>
    <xf numFmtId="164" fontId="5" fillId="0" borderId="17" xfId="0" applyNumberFormat="1" applyFont="1" applyBorder="1" applyAlignment="1">
      <alignment horizontal="center" vertical="center"/>
    </xf>
    <xf numFmtId="164" fontId="0" fillId="11" borderId="18" xfId="0" applyNumberFormat="1" applyFill="1" applyBorder="1" applyAlignment="1">
      <alignment horizontal="center" vertical="center"/>
    </xf>
    <xf numFmtId="164" fontId="0" fillId="3" borderId="19" xfId="0" applyNumberFormat="1" applyFill="1" applyBorder="1" applyAlignment="1">
      <alignment vertical="center"/>
    </xf>
    <xf numFmtId="164" fontId="0" fillId="5" borderId="17" xfId="0" applyNumberFormat="1" applyFill="1" applyBorder="1" applyAlignment="1">
      <alignment vertical="center"/>
    </xf>
    <xf numFmtId="164" fontId="0" fillId="12" borderId="17" xfId="0" applyNumberFormat="1" applyFill="1" applyBorder="1" applyAlignment="1">
      <alignment vertical="center"/>
    </xf>
    <xf numFmtId="164" fontId="0" fillId="4" borderId="19" xfId="0" applyNumberFormat="1" applyFill="1" applyBorder="1" applyAlignment="1">
      <alignment vertical="center"/>
    </xf>
    <xf numFmtId="164" fontId="0" fillId="7" borderId="17" xfId="0" applyNumberFormat="1" applyFill="1" applyBorder="1" applyAlignment="1">
      <alignment vertical="center"/>
    </xf>
    <xf numFmtId="164" fontId="0" fillId="2" borderId="17" xfId="0" applyNumberFormat="1" applyFill="1" applyBorder="1" applyAlignment="1">
      <alignment vertical="center"/>
    </xf>
    <xf numFmtId="164" fontId="4" fillId="10" borderId="21" xfId="0" applyNumberFormat="1" applyFont="1" applyFill="1" applyBorder="1" applyAlignment="1">
      <alignment vertical="center"/>
    </xf>
    <xf numFmtId="164" fontId="0" fillId="6" borderId="19" xfId="0" applyNumberFormat="1" applyFill="1" applyBorder="1" applyAlignment="1">
      <alignment vertical="center"/>
    </xf>
    <xf numFmtId="164" fontId="0" fillId="8" borderId="17" xfId="0" applyNumberFormat="1" applyFill="1" applyBorder="1" applyAlignment="1">
      <alignment vertical="center"/>
    </xf>
    <xf numFmtId="164" fontId="0" fillId="9" borderId="22" xfId="0" applyNumberFormat="1" applyFill="1" applyBorder="1" applyAlignment="1">
      <alignment vertical="center"/>
    </xf>
    <xf numFmtId="3" fontId="0" fillId="9" borderId="23" xfId="0" applyNumberFormat="1" applyFill="1" applyBorder="1" applyAlignment="1">
      <alignment horizontal="center" vertical="center"/>
    </xf>
    <xf numFmtId="4" fontId="0" fillId="9" borderId="24" xfId="0" applyNumberFormat="1" applyFill="1" applyBorder="1" applyAlignment="1">
      <alignment vertical="center"/>
    </xf>
    <xf numFmtId="4" fontId="0" fillId="9" borderId="25" xfId="0" applyNumberFormat="1" applyFill="1" applyBorder="1" applyAlignment="1">
      <alignment vertical="center"/>
    </xf>
    <xf numFmtId="164" fontId="0" fillId="0" borderId="0" xfId="0" applyNumberFormat="1"/>
    <xf numFmtId="4" fontId="2" fillId="14" borderId="12" xfId="0" applyNumberFormat="1" applyFont="1" applyFill="1" applyBorder="1" applyAlignment="1">
      <alignment vertical="center"/>
    </xf>
    <xf numFmtId="4" fontId="2" fillId="15" borderId="12" xfId="0" applyNumberFormat="1" applyFont="1" applyFill="1" applyBorder="1" applyAlignment="1">
      <alignment vertical="center"/>
    </xf>
    <xf numFmtId="4" fontId="3" fillId="13" borderId="14" xfId="0" applyNumberFormat="1" applyFont="1" applyFill="1" applyBorder="1" applyAlignment="1">
      <alignment vertical="center"/>
    </xf>
    <xf numFmtId="4" fontId="2" fillId="16" borderId="12" xfId="0" applyNumberFormat="1" applyFont="1" applyFill="1" applyBorder="1" applyAlignment="1">
      <alignment vertical="center"/>
    </xf>
    <xf numFmtId="4" fontId="2" fillId="17" borderId="12" xfId="0" applyNumberFormat="1" applyFont="1" applyFill="1" applyBorder="1" applyAlignment="1">
      <alignment vertical="center"/>
    </xf>
    <xf numFmtId="4" fontId="2" fillId="18" borderId="5" xfId="0" applyNumberFormat="1" applyFont="1" applyFill="1" applyBorder="1" applyAlignment="1">
      <alignment vertical="center"/>
    </xf>
    <xf numFmtId="0" fontId="5" fillId="0" borderId="26" xfId="0" applyFont="1" applyBorder="1" applyAlignment="1">
      <alignment horizontal="center" vertical="center" wrapText="1"/>
    </xf>
    <xf numFmtId="4" fontId="3" fillId="11" borderId="27" xfId="0" applyNumberFormat="1" applyFont="1" applyFill="1" applyBorder="1" applyAlignment="1">
      <alignment vertical="center"/>
    </xf>
    <xf numFmtId="4" fontId="2" fillId="18" borderId="20" xfId="0" applyNumberFormat="1" applyFont="1" applyFill="1" applyBorder="1" applyAlignment="1">
      <alignment vertical="center"/>
    </xf>
    <xf numFmtId="4" fontId="0" fillId="5" borderId="28" xfId="0" applyNumberFormat="1" applyFill="1" applyBorder="1" applyAlignment="1">
      <alignment vertical="center"/>
    </xf>
    <xf numFmtId="4" fontId="0" fillId="12" borderId="28" xfId="0" applyNumberFormat="1" applyFill="1" applyBorder="1" applyAlignment="1">
      <alignment vertical="center"/>
    </xf>
    <xf numFmtId="4" fontId="2" fillId="16" borderId="29" xfId="0" applyNumberFormat="1" applyFont="1" applyFill="1" applyBorder="1" applyAlignment="1">
      <alignment vertical="center"/>
    </xf>
    <xf numFmtId="4" fontId="0" fillId="7" borderId="28" xfId="0" applyNumberFormat="1" applyFill="1" applyBorder="1" applyAlignment="1">
      <alignment vertical="center"/>
    </xf>
    <xf numFmtId="4" fontId="0" fillId="10" borderId="30" xfId="0" applyNumberFormat="1" applyFill="1" applyBorder="1" applyAlignment="1">
      <alignment vertical="center"/>
    </xf>
    <xf numFmtId="164" fontId="0" fillId="11" borderId="1" xfId="0" applyNumberFormat="1" applyFill="1" applyBorder="1" applyAlignment="1">
      <alignment horizontal="center" vertical="center"/>
    </xf>
    <xf numFmtId="164" fontId="0" fillId="3" borderId="4" xfId="0" applyNumberFormat="1" applyFill="1" applyBorder="1" applyAlignment="1">
      <alignment vertical="center"/>
    </xf>
    <xf numFmtId="164" fontId="5" fillId="0" borderId="9" xfId="0" applyNumberFormat="1" applyFont="1" applyBorder="1" applyAlignment="1">
      <alignment horizontal="center" vertical="center"/>
    </xf>
    <xf numFmtId="0" fontId="1" fillId="11" borderId="32" xfId="0" applyFont="1" applyFill="1" applyBorder="1" applyAlignment="1">
      <alignment vertical="center"/>
    </xf>
    <xf numFmtId="0" fontId="1" fillId="3" borderId="29" xfId="0" applyFont="1" applyFill="1" applyBorder="1" applyAlignment="1">
      <alignment vertical="center"/>
    </xf>
    <xf numFmtId="0" fontId="0" fillId="3" borderId="28" xfId="0" applyFill="1" applyBorder="1" applyAlignment="1">
      <alignment vertical="center"/>
    </xf>
    <xf numFmtId="4" fontId="0" fillId="2" borderId="28" xfId="0" applyNumberFormat="1" applyFill="1" applyBorder="1" applyAlignment="1">
      <alignment vertical="center"/>
    </xf>
    <xf numFmtId="4" fontId="2" fillId="6" borderId="29" xfId="0" applyNumberFormat="1" applyFont="1" applyFill="1" applyBorder="1" applyAlignment="1">
      <alignment vertical="center"/>
    </xf>
    <xf numFmtId="4" fontId="0" fillId="8" borderId="28" xfId="0" applyNumberFormat="1" applyFill="1" applyBorder="1" applyAlignment="1">
      <alignment vertical="center"/>
    </xf>
    <xf numFmtId="4" fontId="0" fillId="9" borderId="33" xfId="0" applyNumberFormat="1" applyFill="1" applyBorder="1" applyAlignment="1">
      <alignment vertical="center"/>
    </xf>
    <xf numFmtId="4" fontId="0" fillId="0" borderId="2" xfId="0" applyNumberFormat="1" applyBorder="1"/>
    <xf numFmtId="4" fontId="0" fillId="0" borderId="0" xfId="0" applyNumberFormat="1"/>
    <xf numFmtId="3" fontId="0" fillId="0" borderId="0" xfId="0" applyNumberFormat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1" fillId="11" borderId="34" xfId="0" applyFont="1" applyFill="1" applyBorder="1" applyAlignment="1">
      <alignment vertical="center"/>
    </xf>
    <xf numFmtId="164" fontId="0" fillId="11" borderId="34" xfId="0" applyNumberFormat="1" applyFill="1" applyBorder="1" applyAlignment="1">
      <alignment horizontal="center" vertical="center"/>
    </xf>
    <xf numFmtId="4" fontId="3" fillId="11" borderId="1" xfId="0" applyNumberFormat="1" applyFont="1" applyFill="1" applyBorder="1" applyAlignment="1">
      <alignment vertical="center"/>
    </xf>
    <xf numFmtId="0" fontId="0" fillId="0" borderId="2" xfId="0" applyBorder="1"/>
    <xf numFmtId="164" fontId="0" fillId="4" borderId="3" xfId="0" applyNumberFormat="1" applyFill="1" applyBorder="1" applyAlignment="1">
      <alignment vertical="center"/>
    </xf>
    <xf numFmtId="4" fontId="2" fillId="16" borderId="3" xfId="0" applyNumberFormat="1" applyFont="1" applyFill="1" applyBorder="1" applyAlignment="1">
      <alignment vertical="center"/>
    </xf>
    <xf numFmtId="4" fontId="2" fillId="14" borderId="14" xfId="0" applyNumberFormat="1" applyFont="1" applyFill="1" applyBorder="1" applyAlignment="1">
      <alignment vertical="center"/>
    </xf>
    <xf numFmtId="4" fontId="0" fillId="7" borderId="6" xfId="0" applyNumberFormat="1" applyFill="1" applyBorder="1" applyAlignment="1">
      <alignment vertical="center"/>
    </xf>
    <xf numFmtId="4" fontId="0" fillId="2" borderId="6" xfId="0" applyNumberFormat="1" applyFill="1" applyBorder="1" applyAlignment="1">
      <alignment vertical="center"/>
    </xf>
    <xf numFmtId="4" fontId="0" fillId="10" borderId="8" xfId="0" applyNumberFormat="1" applyFill="1" applyBorder="1" applyAlignment="1">
      <alignment vertical="center"/>
    </xf>
    <xf numFmtId="4" fontId="2" fillId="6" borderId="3" xfId="0" applyNumberFormat="1" applyFont="1" applyFill="1" applyBorder="1" applyAlignment="1">
      <alignment vertical="center"/>
    </xf>
    <xf numFmtId="4" fontId="0" fillId="8" borderId="6" xfId="0" applyNumberFormat="1" applyFill="1" applyBorder="1" applyAlignment="1">
      <alignment vertical="center"/>
    </xf>
    <xf numFmtId="4" fontId="0" fillId="9" borderId="6" xfId="0" applyNumberFormat="1" applyFill="1" applyBorder="1" applyAlignment="1">
      <alignment vertical="center"/>
    </xf>
    <xf numFmtId="3" fontId="0" fillId="11" borderId="2" xfId="0" applyNumberFormat="1" applyFill="1" applyBorder="1" applyAlignment="1">
      <alignment horizontal="center" vertical="center"/>
    </xf>
    <xf numFmtId="4" fontId="3" fillId="13" borderId="2" xfId="0" applyNumberFormat="1" applyFont="1" applyFill="1" applyBorder="1" applyAlignment="1">
      <alignment vertical="center"/>
    </xf>
    <xf numFmtId="4" fontId="2" fillId="19" borderId="3" xfId="0" applyNumberFormat="1" applyFont="1" applyFill="1" applyBorder="1" applyAlignment="1">
      <alignment vertical="center"/>
    </xf>
    <xf numFmtId="4" fontId="2" fillId="19" borderId="29" xfId="0" applyNumberFormat="1" applyFont="1" applyFill="1" applyBorder="1" applyAlignment="1">
      <alignment vertical="center"/>
    </xf>
    <xf numFmtId="0" fontId="0" fillId="6" borderId="11" xfId="0" applyFill="1" applyBorder="1" applyAlignment="1">
      <alignment vertical="center"/>
    </xf>
    <xf numFmtId="0" fontId="0" fillId="4" borderId="13" xfId="0" applyFill="1" applyBorder="1" applyAlignment="1">
      <alignment vertical="center"/>
    </xf>
    <xf numFmtId="4" fontId="1" fillId="0" borderId="2" xfId="0" applyNumberFormat="1" applyFont="1" applyBorder="1"/>
    <xf numFmtId="4" fontId="2" fillId="20" borderId="3" xfId="0" applyNumberFormat="1" applyFont="1" applyFill="1" applyBorder="1" applyAlignment="1">
      <alignment vertical="center"/>
    </xf>
    <xf numFmtId="4" fontId="2" fillId="20" borderId="29" xfId="0" applyNumberFormat="1" applyFont="1" applyFill="1" applyBorder="1" applyAlignment="1">
      <alignment vertical="center"/>
    </xf>
    <xf numFmtId="0" fontId="1" fillId="0" borderId="2" xfId="0" applyFont="1" applyBorder="1"/>
    <xf numFmtId="0" fontId="0" fillId="0" borderId="5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164" fontId="1" fillId="0" borderId="0" xfId="0" applyNumberFormat="1" applyFont="1" applyAlignment="1">
      <alignment horizontal="center" vertical="center"/>
    </xf>
    <xf numFmtId="0" fontId="6" fillId="10" borderId="29" xfId="0" applyFont="1" applyFill="1" applyBorder="1" applyAlignment="1">
      <alignment horizontal="left" vertical="center" wrapText="1"/>
    </xf>
    <xf numFmtId="0" fontId="6" fillId="10" borderId="30" xfId="0" applyFont="1" applyFill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center" vertical="center"/>
    </xf>
    <xf numFmtId="164" fontId="1" fillId="13" borderId="15" xfId="0" applyNumberFormat="1" applyFont="1" applyFill="1" applyBorder="1" applyAlignment="1">
      <alignment horizontal="center" vertical="center" wrapText="1"/>
    </xf>
    <xf numFmtId="164" fontId="1" fillId="13" borderId="16" xfId="0" applyNumberFormat="1" applyFont="1" applyFill="1" applyBorder="1" applyAlignment="1">
      <alignment horizontal="center" vertical="center" wrapText="1"/>
    </xf>
    <xf numFmtId="164" fontId="1" fillId="13" borderId="31" xfId="0" applyNumberFormat="1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left" vertical="center" wrapText="1"/>
    </xf>
    <xf numFmtId="0" fontId="6" fillId="10" borderId="13" xfId="0" applyFont="1" applyFill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6" fillId="10" borderId="3" xfId="0" applyFont="1" applyFill="1" applyBorder="1" applyAlignment="1">
      <alignment horizontal="left" vertical="center" wrapText="1"/>
    </xf>
    <xf numFmtId="0" fontId="6" fillId="10" borderId="8" xfId="0" applyFont="1" applyFill="1" applyBorder="1" applyAlignment="1">
      <alignment horizontal="left" vertical="center" wrapText="1"/>
    </xf>
    <xf numFmtId="164" fontId="1" fillId="0" borderId="26" xfId="0" applyNumberFormat="1" applyFont="1" applyBorder="1" applyAlignment="1">
      <alignment horizontal="center" vertical="center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23948-8C6E-4DA4-87AA-F476AB45011A}">
  <sheetPr>
    <pageSetUpPr fitToPage="1"/>
  </sheetPr>
  <dimension ref="A1:R52"/>
  <sheetViews>
    <sheetView tabSelected="1" topLeftCell="A22" zoomScaleNormal="100" workbookViewId="0">
      <selection activeCell="Q47" sqref="Q47"/>
    </sheetView>
  </sheetViews>
  <sheetFormatPr defaultRowHeight="15" x14ac:dyDescent="0.25"/>
  <cols>
    <col min="1" max="1" width="41.28515625" customWidth="1"/>
    <col min="2" max="2" width="10.140625" bestFit="1" customWidth="1"/>
    <col min="7" max="7" width="10.140625" bestFit="1" customWidth="1"/>
  </cols>
  <sheetData>
    <row r="1" spans="1:17" x14ac:dyDescent="0.25">
      <c r="A1" s="121" t="s">
        <v>14</v>
      </c>
      <c r="B1" s="121"/>
      <c r="C1" s="121"/>
      <c r="D1" s="121"/>
      <c r="E1" s="121"/>
      <c r="F1" s="121"/>
      <c r="G1" s="50"/>
      <c r="H1" s="50"/>
      <c r="I1" s="6"/>
      <c r="J1" s="6"/>
      <c r="K1" s="6"/>
    </row>
    <row r="2" spans="1:17" ht="17.25" x14ac:dyDescent="0.25">
      <c r="A2" s="121" t="s">
        <v>19</v>
      </c>
      <c r="B2" s="121"/>
      <c r="C2" s="121"/>
      <c r="D2" s="121"/>
      <c r="E2" s="121"/>
      <c r="F2" s="121"/>
      <c r="G2" s="6"/>
      <c r="H2" s="6"/>
      <c r="I2" s="6"/>
      <c r="J2" s="6"/>
      <c r="K2" s="6"/>
    </row>
    <row r="3" spans="1:17" ht="15.75" thickBot="1" x14ac:dyDescent="0.3">
      <c r="A3" s="6"/>
      <c r="B3" s="9"/>
      <c r="C3" s="7"/>
      <c r="D3" s="8"/>
      <c r="E3" s="8"/>
      <c r="F3" s="8"/>
      <c r="G3" s="6"/>
      <c r="H3" s="6"/>
      <c r="I3" s="6"/>
      <c r="J3" s="6"/>
      <c r="K3" s="6"/>
    </row>
    <row r="4" spans="1:17" ht="15" customHeight="1" x14ac:dyDescent="0.25">
      <c r="A4" s="122" t="s">
        <v>15</v>
      </c>
      <c r="B4" s="124" t="s">
        <v>17</v>
      </c>
      <c r="C4" s="124"/>
      <c r="D4" s="124"/>
      <c r="E4" s="124"/>
      <c r="F4" s="125"/>
      <c r="G4" s="126" t="s">
        <v>22</v>
      </c>
      <c r="H4" s="127"/>
      <c r="I4" s="127"/>
      <c r="J4" s="127"/>
      <c r="K4" s="128"/>
      <c r="L4" s="119" t="s">
        <v>18</v>
      </c>
    </row>
    <row r="5" spans="1:17" ht="25.5" x14ac:dyDescent="0.25">
      <c r="A5" s="123"/>
      <c r="B5" s="83" t="s">
        <v>3</v>
      </c>
      <c r="C5" s="30" t="s">
        <v>4</v>
      </c>
      <c r="D5" s="31" t="s">
        <v>11</v>
      </c>
      <c r="E5" s="32" t="s">
        <v>10</v>
      </c>
      <c r="F5" s="33" t="s">
        <v>9</v>
      </c>
      <c r="G5" s="51" t="s">
        <v>3</v>
      </c>
      <c r="H5" s="34" t="s">
        <v>4</v>
      </c>
      <c r="I5" s="35" t="s">
        <v>11</v>
      </c>
      <c r="J5" s="36" t="s">
        <v>10</v>
      </c>
      <c r="K5" s="73" t="s">
        <v>9</v>
      </c>
      <c r="L5" s="120"/>
    </row>
    <row r="6" spans="1:17" x14ac:dyDescent="0.25">
      <c r="A6" s="84" t="s">
        <v>13</v>
      </c>
      <c r="B6" s="81"/>
      <c r="C6" s="27"/>
      <c r="D6" s="69">
        <f>D7+D10+D14</f>
        <v>21.241700000000002</v>
      </c>
      <c r="E6" s="28">
        <f>E7+E10+E14</f>
        <v>2.0129454999999998</v>
      </c>
      <c r="F6" s="28">
        <f>F7+F10+F14</f>
        <v>23.254645500000002</v>
      </c>
      <c r="G6" s="52"/>
      <c r="H6" s="27"/>
      <c r="I6" s="69">
        <f>I7+I10+I14</f>
        <v>21.167899999999999</v>
      </c>
      <c r="J6" s="28">
        <f>J7+J10+J14</f>
        <v>2.0059345</v>
      </c>
      <c r="K6" s="74">
        <f>K7+K10+K14</f>
        <v>23.173834500000002</v>
      </c>
      <c r="L6" s="115">
        <f>I6/D6*100</f>
        <v>99.652570180352782</v>
      </c>
    </row>
    <row r="7" spans="1:17" x14ac:dyDescent="0.25">
      <c r="A7" s="85" t="s">
        <v>0</v>
      </c>
      <c r="B7" s="82"/>
      <c r="C7" s="37"/>
      <c r="D7" s="71">
        <f>D8+D9</f>
        <v>11.149000000000001</v>
      </c>
      <c r="E7" s="1">
        <f>E8+E9</f>
        <v>1.0591550000000001</v>
      </c>
      <c r="F7" s="72">
        <f>F8+F9</f>
        <v>12.208155000000001</v>
      </c>
      <c r="G7" s="53"/>
      <c r="H7" s="37"/>
      <c r="I7" s="71">
        <f>I8+I9</f>
        <v>11.1464</v>
      </c>
      <c r="J7" s="1">
        <f>J8+J9</f>
        <v>1.058908</v>
      </c>
      <c r="K7" s="75">
        <f>K8+K9</f>
        <v>12.205308</v>
      </c>
      <c r="L7" s="115">
        <f t="shared" ref="L7:L14" si="0">I7/D7*100</f>
        <v>99.976679522827155</v>
      </c>
    </row>
    <row r="8" spans="1:17" x14ac:dyDescent="0.25">
      <c r="A8" s="86" t="s">
        <v>5</v>
      </c>
      <c r="B8" s="54">
        <v>0.98850000000000005</v>
      </c>
      <c r="C8" s="38">
        <v>1</v>
      </c>
      <c r="D8" s="21">
        <f>C8*B8</f>
        <v>0.98850000000000005</v>
      </c>
      <c r="E8" s="11">
        <f>D8*9.5%</f>
        <v>9.3907500000000005E-2</v>
      </c>
      <c r="F8" s="21">
        <f>D8+E8</f>
        <v>1.0824075</v>
      </c>
      <c r="G8" s="54">
        <v>0.9859</v>
      </c>
      <c r="H8" s="38">
        <v>1</v>
      </c>
      <c r="I8" s="21">
        <f>H8*G8</f>
        <v>0.9859</v>
      </c>
      <c r="J8" s="11">
        <f>I8*9.5%</f>
        <v>9.3660500000000008E-2</v>
      </c>
      <c r="K8" s="76">
        <f>I8+J8</f>
        <v>1.0795604999999999</v>
      </c>
      <c r="L8" s="91"/>
      <c r="O8" s="66"/>
      <c r="Q8" s="66"/>
    </row>
    <row r="9" spans="1:17" x14ac:dyDescent="0.25">
      <c r="A9" s="10" t="s">
        <v>12</v>
      </c>
      <c r="B9" s="55">
        <v>10.160500000000001</v>
      </c>
      <c r="C9" s="47">
        <v>1</v>
      </c>
      <c r="D9" s="48">
        <f t="shared" ref="D9" si="1">C9*B9</f>
        <v>10.160500000000001</v>
      </c>
      <c r="E9" s="49">
        <f>D9*9.5%</f>
        <v>0.96524750000000004</v>
      </c>
      <c r="F9" s="48">
        <f t="shared" ref="F9" si="2">D9+E9</f>
        <v>11.125747500000001</v>
      </c>
      <c r="G9" s="55">
        <v>10.160500000000001</v>
      </c>
      <c r="H9" s="47">
        <v>1</v>
      </c>
      <c r="I9" s="48">
        <f t="shared" ref="I9" si="3">H9*G9</f>
        <v>10.160500000000001</v>
      </c>
      <c r="J9" s="49">
        <f>I9*9.5%</f>
        <v>0.96524750000000004</v>
      </c>
      <c r="K9" s="77">
        <f t="shared" ref="K9" si="4">I9+J9</f>
        <v>11.125747500000001</v>
      </c>
      <c r="L9" s="91"/>
    </row>
    <row r="10" spans="1:17" x14ac:dyDescent="0.25">
      <c r="A10" s="4" t="s">
        <v>1</v>
      </c>
      <c r="B10" s="56"/>
      <c r="C10" s="39"/>
      <c r="D10" s="67">
        <f>D11+D12+D13</f>
        <v>8.0838000000000001</v>
      </c>
      <c r="E10" s="2">
        <f>E11+E12+E13</f>
        <v>0.76294499999999998</v>
      </c>
      <c r="F10" s="70">
        <f>F11+F12+F13</f>
        <v>8.8467450000000003</v>
      </c>
      <c r="G10" s="56"/>
      <c r="H10" s="39"/>
      <c r="I10" s="67">
        <f>I11+I12+I13</f>
        <v>7.9453000000000005</v>
      </c>
      <c r="J10" s="2">
        <f>J11+J12+J13</f>
        <v>0.74978750000000005</v>
      </c>
      <c r="K10" s="78">
        <f>K11+K12+K13</f>
        <v>8.6950874999999996</v>
      </c>
      <c r="L10" s="115">
        <f t="shared" si="0"/>
        <v>98.286696850491111</v>
      </c>
    </row>
    <row r="11" spans="1:17" x14ac:dyDescent="0.25">
      <c r="A11" s="12" t="s">
        <v>6</v>
      </c>
      <c r="B11" s="57">
        <v>0.2722</v>
      </c>
      <c r="C11" s="40">
        <v>1</v>
      </c>
      <c r="D11" s="22">
        <f>C11*B11</f>
        <v>0.2722</v>
      </c>
      <c r="E11" s="13">
        <f>D11*9.5%</f>
        <v>2.5859E-2</v>
      </c>
      <c r="F11" s="22">
        <f>D11+E11</f>
        <v>0.29805900000000002</v>
      </c>
      <c r="G11" s="57">
        <v>0.2681</v>
      </c>
      <c r="H11" s="40">
        <v>1</v>
      </c>
      <c r="I11" s="22">
        <f>H11*G11</f>
        <v>0.2681</v>
      </c>
      <c r="J11" s="13">
        <f>I11*9.5%</f>
        <v>2.5469499999999999E-2</v>
      </c>
      <c r="K11" s="79">
        <f>I11+J11</f>
        <v>0.29356949999999998</v>
      </c>
      <c r="L11" s="91"/>
    </row>
    <row r="12" spans="1:17" x14ac:dyDescent="0.25">
      <c r="A12" s="12" t="s">
        <v>12</v>
      </c>
      <c r="B12" s="58">
        <v>7.7587999999999999</v>
      </c>
      <c r="C12" s="41">
        <v>1</v>
      </c>
      <c r="D12" s="23">
        <f t="shared" ref="D12:D13" si="5">C12*B12</f>
        <v>7.7587999999999999</v>
      </c>
      <c r="E12" s="14">
        <f>D12*9.5%</f>
        <v>0.73708600000000002</v>
      </c>
      <c r="F12" s="23">
        <f>D12+E12</f>
        <v>8.4958860000000005</v>
      </c>
      <c r="G12" s="58">
        <v>7.6243999999999996</v>
      </c>
      <c r="H12" s="41">
        <v>1</v>
      </c>
      <c r="I12" s="23">
        <f t="shared" ref="I12:I13" si="6">H12*G12</f>
        <v>7.6243999999999996</v>
      </c>
      <c r="J12" s="14">
        <f>I12*9.5%</f>
        <v>0.72431800000000002</v>
      </c>
      <c r="K12" s="87">
        <f>I12+J12</f>
        <v>8.3487179999999999</v>
      </c>
      <c r="L12" s="91"/>
    </row>
    <row r="13" spans="1:17" x14ac:dyDescent="0.25">
      <c r="A13" s="15" t="s">
        <v>7</v>
      </c>
      <c r="B13" s="59">
        <v>5.28E-2</v>
      </c>
      <c r="C13" s="42">
        <v>1</v>
      </c>
      <c r="D13" s="29">
        <f t="shared" si="5"/>
        <v>5.28E-2</v>
      </c>
      <c r="E13" s="20">
        <v>0</v>
      </c>
      <c r="F13" s="29">
        <f>D13</f>
        <v>5.28E-2</v>
      </c>
      <c r="G13" s="59">
        <v>5.28E-2</v>
      </c>
      <c r="H13" s="42">
        <v>1</v>
      </c>
      <c r="I13" s="29">
        <f t="shared" si="6"/>
        <v>5.28E-2</v>
      </c>
      <c r="J13" s="20">
        <v>0</v>
      </c>
      <c r="K13" s="80">
        <f>I13</f>
        <v>5.28E-2</v>
      </c>
      <c r="L13" s="91"/>
    </row>
    <row r="14" spans="1:17" x14ac:dyDescent="0.25">
      <c r="A14" s="5" t="s">
        <v>2</v>
      </c>
      <c r="B14" s="60"/>
      <c r="C14" s="43"/>
      <c r="D14" s="68">
        <f>D15+D16</f>
        <v>2.0089000000000001</v>
      </c>
      <c r="E14" s="3">
        <f>E15+E16</f>
        <v>0.1908455</v>
      </c>
      <c r="F14" s="24">
        <f>F15+F16</f>
        <v>2.1997455000000001</v>
      </c>
      <c r="G14" s="60"/>
      <c r="H14" s="43"/>
      <c r="I14" s="68">
        <f>I15+I16</f>
        <v>2.0762</v>
      </c>
      <c r="J14" s="3">
        <f>J15+J16</f>
        <v>0.197239</v>
      </c>
      <c r="K14" s="88">
        <f>K15+K16</f>
        <v>2.2734389999999998</v>
      </c>
      <c r="L14" s="115">
        <f t="shared" si="0"/>
        <v>103.35009209019861</v>
      </c>
    </row>
    <row r="15" spans="1:17" x14ac:dyDescent="0.25">
      <c r="A15" s="16" t="s">
        <v>8</v>
      </c>
      <c r="B15" s="61">
        <v>1.0282</v>
      </c>
      <c r="C15" s="44">
        <v>1</v>
      </c>
      <c r="D15" s="25">
        <f t="shared" ref="D15:D16" si="7">C15*B15</f>
        <v>1.0282</v>
      </c>
      <c r="E15" s="17">
        <f>D15*9.5%</f>
        <v>9.7679000000000002E-2</v>
      </c>
      <c r="F15" s="25">
        <f>D15+E15</f>
        <v>1.1258790000000001</v>
      </c>
      <c r="G15" s="61">
        <v>1.1465000000000001</v>
      </c>
      <c r="H15" s="44">
        <v>1</v>
      </c>
      <c r="I15" s="25">
        <f t="shared" ref="I15:I16" si="8">H15*G15</f>
        <v>1.1465000000000001</v>
      </c>
      <c r="J15" s="17">
        <f>I15*9.5%</f>
        <v>0.10891750000000001</v>
      </c>
      <c r="K15" s="89">
        <f>I15+J15</f>
        <v>1.2554175000000001</v>
      </c>
      <c r="L15" s="91"/>
    </row>
    <row r="16" spans="1:17" ht="15.75" thickBot="1" x14ac:dyDescent="0.3">
      <c r="A16" s="18" t="s">
        <v>12</v>
      </c>
      <c r="B16" s="62">
        <v>0.98070000000000002</v>
      </c>
      <c r="C16" s="45">
        <v>1</v>
      </c>
      <c r="D16" s="46">
        <f t="shared" si="7"/>
        <v>0.98070000000000002</v>
      </c>
      <c r="E16" s="19">
        <f>D16*9.5%</f>
        <v>9.3166499999999999E-2</v>
      </c>
      <c r="F16" s="26">
        <f>D16+E16</f>
        <v>1.0738665000000001</v>
      </c>
      <c r="G16" s="62">
        <v>0.92969999999999997</v>
      </c>
      <c r="H16" s="63">
        <v>1</v>
      </c>
      <c r="I16" s="64">
        <f t="shared" si="8"/>
        <v>0.92969999999999997</v>
      </c>
      <c r="J16" s="65">
        <f>I16*9.5%</f>
        <v>8.8321499999999997E-2</v>
      </c>
      <c r="K16" s="90">
        <f>I16+J16</f>
        <v>1.0180214999999999</v>
      </c>
      <c r="L16" s="91"/>
    </row>
    <row r="17" spans="1:12" x14ac:dyDescent="0.25">
      <c r="A17" s="6"/>
      <c r="B17" s="9"/>
      <c r="C17" s="7"/>
      <c r="D17" s="8"/>
      <c r="E17" s="8"/>
      <c r="F17" s="8"/>
      <c r="G17" s="6"/>
      <c r="H17" s="6"/>
      <c r="I17" s="6"/>
      <c r="J17" s="6"/>
      <c r="K17" s="6"/>
      <c r="L17" s="92"/>
    </row>
    <row r="18" spans="1:12" x14ac:dyDescent="0.25">
      <c r="L18" s="92"/>
    </row>
    <row r="19" spans="1:12" x14ac:dyDescent="0.25">
      <c r="A19" s="121" t="s">
        <v>14</v>
      </c>
      <c r="B19" s="121"/>
      <c r="C19" s="121"/>
      <c r="D19" s="121"/>
      <c r="E19" s="121"/>
      <c r="F19" s="121"/>
      <c r="G19" s="50"/>
      <c r="H19" s="50"/>
      <c r="I19" s="6"/>
      <c r="J19" s="6"/>
      <c r="K19" s="6"/>
    </row>
    <row r="20" spans="1:12" ht="17.25" x14ac:dyDescent="0.25">
      <c r="A20" s="121" t="s">
        <v>20</v>
      </c>
      <c r="B20" s="121"/>
      <c r="C20" s="121"/>
      <c r="D20" s="121"/>
      <c r="E20" s="121"/>
      <c r="F20" s="121"/>
      <c r="G20" s="6"/>
      <c r="H20" s="6"/>
      <c r="I20" s="6"/>
      <c r="J20" s="6"/>
      <c r="K20" s="6"/>
    </row>
    <row r="21" spans="1:12" ht="15.75" thickBot="1" x14ac:dyDescent="0.3">
      <c r="A21" s="6"/>
      <c r="B21" s="9"/>
      <c r="C21" s="7"/>
      <c r="D21" s="8"/>
      <c r="E21" s="8"/>
      <c r="F21" s="8"/>
      <c r="G21" s="6"/>
      <c r="H21" s="6"/>
      <c r="I21" s="6"/>
      <c r="J21" s="6"/>
      <c r="K21" s="6"/>
    </row>
    <row r="22" spans="1:12" ht="15" customHeight="1" x14ac:dyDescent="0.25">
      <c r="A22" s="122" t="s">
        <v>15</v>
      </c>
      <c r="B22" s="124" t="s">
        <v>17</v>
      </c>
      <c r="C22" s="124"/>
      <c r="D22" s="124"/>
      <c r="E22" s="124"/>
      <c r="F22" s="125"/>
      <c r="G22" s="126" t="s">
        <v>22</v>
      </c>
      <c r="H22" s="127"/>
      <c r="I22" s="127"/>
      <c r="J22" s="127"/>
      <c r="K22" s="128"/>
      <c r="L22" s="119" t="s">
        <v>18</v>
      </c>
    </row>
    <row r="23" spans="1:12" ht="25.5" x14ac:dyDescent="0.25">
      <c r="A23" s="123"/>
      <c r="B23" s="83" t="s">
        <v>3</v>
      </c>
      <c r="C23" s="30" t="s">
        <v>4</v>
      </c>
      <c r="D23" s="31" t="s">
        <v>11</v>
      </c>
      <c r="E23" s="32" t="s">
        <v>10</v>
      </c>
      <c r="F23" s="33" t="s">
        <v>9</v>
      </c>
      <c r="G23" s="51" t="s">
        <v>3</v>
      </c>
      <c r="H23" s="34" t="s">
        <v>4</v>
      </c>
      <c r="I23" s="35" t="s">
        <v>11</v>
      </c>
      <c r="J23" s="36" t="s">
        <v>10</v>
      </c>
      <c r="K23" s="73" t="s">
        <v>9</v>
      </c>
      <c r="L23" s="120"/>
    </row>
    <row r="24" spans="1:12" x14ac:dyDescent="0.25">
      <c r="A24" s="84" t="s">
        <v>13</v>
      </c>
      <c r="B24" s="81"/>
      <c r="C24" s="27"/>
      <c r="D24" s="69">
        <f>D25+D28+D32</f>
        <v>42.317</v>
      </c>
      <c r="E24" s="28">
        <f>E25+E28+E32</f>
        <v>3.9699550000000001</v>
      </c>
      <c r="F24" s="28">
        <f>F25+F28+F32</f>
        <v>46.286955000000006</v>
      </c>
      <c r="G24" s="52"/>
      <c r="H24" s="27"/>
      <c r="I24" s="69">
        <f>I25+I28+I32</f>
        <v>43.247599999999998</v>
      </c>
      <c r="J24" s="28">
        <f>J25+J28+J32</f>
        <v>4.0583619999999998</v>
      </c>
      <c r="K24" s="74">
        <f>K25+K28+K32</f>
        <v>47.305962000000008</v>
      </c>
      <c r="L24" s="115">
        <f>I24/D24*100</f>
        <v>102.19911619443722</v>
      </c>
    </row>
    <row r="25" spans="1:12" x14ac:dyDescent="0.25">
      <c r="A25" s="85" t="s">
        <v>0</v>
      </c>
      <c r="B25" s="82"/>
      <c r="C25" s="37"/>
      <c r="D25" s="71">
        <f>D26+D27</f>
        <v>20.045500000000001</v>
      </c>
      <c r="E25" s="1">
        <f>E26+E27</f>
        <v>1.9043225000000001</v>
      </c>
      <c r="F25" s="72">
        <f>F26+F27</f>
        <v>21.949822500000003</v>
      </c>
      <c r="G25" s="53"/>
      <c r="H25" s="37"/>
      <c r="I25" s="71">
        <f>I26+I27</f>
        <v>20.019500000000001</v>
      </c>
      <c r="J25" s="1">
        <f>J26+J27</f>
        <v>1.9018524999999999</v>
      </c>
      <c r="K25" s="75">
        <f>K26+K27</f>
        <v>21.921352500000001</v>
      </c>
      <c r="L25" s="115">
        <f t="shared" ref="L25:L32" si="9">I25/D25*100</f>
        <v>99.870295078695975</v>
      </c>
    </row>
    <row r="26" spans="1:12" x14ac:dyDescent="0.25">
      <c r="A26" s="86" t="s">
        <v>5</v>
      </c>
      <c r="B26" s="54">
        <v>0.98850000000000005</v>
      </c>
      <c r="C26" s="38">
        <v>10</v>
      </c>
      <c r="D26" s="21">
        <f>C26*B26</f>
        <v>9.8849999999999998</v>
      </c>
      <c r="E26" s="11">
        <f>D26*9.5%</f>
        <v>0.93907499999999999</v>
      </c>
      <c r="F26" s="21">
        <f>D26+E26</f>
        <v>10.824075000000001</v>
      </c>
      <c r="G26" s="54">
        <v>0.9859</v>
      </c>
      <c r="H26" s="38">
        <v>10</v>
      </c>
      <c r="I26" s="21">
        <f>H26*G26</f>
        <v>9.859</v>
      </c>
      <c r="J26" s="11">
        <f>I26*9.5%</f>
        <v>0.93660500000000002</v>
      </c>
      <c r="K26" s="76">
        <f>I26+J26</f>
        <v>10.795605</v>
      </c>
      <c r="L26" s="91"/>
    </row>
    <row r="27" spans="1:12" x14ac:dyDescent="0.25">
      <c r="A27" s="10" t="s">
        <v>12</v>
      </c>
      <c r="B27" s="55">
        <v>10.160500000000001</v>
      </c>
      <c r="C27" s="47">
        <v>1</v>
      </c>
      <c r="D27" s="48">
        <f t="shared" ref="D27" si="10">C27*B27</f>
        <v>10.160500000000001</v>
      </c>
      <c r="E27" s="49">
        <f>D27*9.5%</f>
        <v>0.96524750000000004</v>
      </c>
      <c r="F27" s="48">
        <f t="shared" ref="F27" si="11">D27+E27</f>
        <v>11.125747500000001</v>
      </c>
      <c r="G27" s="55">
        <v>10.160500000000001</v>
      </c>
      <c r="H27" s="47">
        <v>1</v>
      </c>
      <c r="I27" s="48">
        <f t="shared" ref="I27" si="12">H27*G27</f>
        <v>10.160500000000001</v>
      </c>
      <c r="J27" s="49">
        <f>I27*9.5%</f>
        <v>0.96524750000000004</v>
      </c>
      <c r="K27" s="77">
        <f t="shared" ref="K27" si="13">I27+J27</f>
        <v>11.125747500000001</v>
      </c>
      <c r="L27" s="91"/>
    </row>
    <row r="28" spans="1:12" x14ac:dyDescent="0.25">
      <c r="A28" s="4" t="s">
        <v>1</v>
      </c>
      <c r="B28" s="56"/>
      <c r="C28" s="39"/>
      <c r="D28" s="67">
        <f>D29+D30+D31</f>
        <v>11.008800000000001</v>
      </c>
      <c r="E28" s="2">
        <f>E29+E30+E31</f>
        <v>0.99567600000000001</v>
      </c>
      <c r="F28" s="70">
        <f>F29+F30+F31</f>
        <v>12.004476</v>
      </c>
      <c r="G28" s="56"/>
      <c r="H28" s="39"/>
      <c r="I28" s="67">
        <f>I29+I30+I31</f>
        <v>10.833399999999999</v>
      </c>
      <c r="J28" s="2">
        <f>J29+J30+J31</f>
        <v>0.97901300000000002</v>
      </c>
      <c r="K28" s="78">
        <f>K29+K30+K31</f>
        <v>11.812413000000001</v>
      </c>
      <c r="L28" s="115">
        <f t="shared" si="9"/>
        <v>98.406729162124833</v>
      </c>
    </row>
    <row r="29" spans="1:12" x14ac:dyDescent="0.25">
      <c r="A29" s="12" t="s">
        <v>6</v>
      </c>
      <c r="B29" s="57">
        <v>0.2722</v>
      </c>
      <c r="C29" s="40">
        <v>10</v>
      </c>
      <c r="D29" s="22">
        <f>C29*B29</f>
        <v>2.722</v>
      </c>
      <c r="E29" s="13">
        <f>D29*9.5%</f>
        <v>0.25858999999999999</v>
      </c>
      <c r="F29" s="22">
        <f>D29+E29</f>
        <v>2.9805899999999999</v>
      </c>
      <c r="G29" s="57">
        <v>0.2681</v>
      </c>
      <c r="H29" s="40">
        <v>10</v>
      </c>
      <c r="I29" s="22">
        <f>H29*G29</f>
        <v>2.681</v>
      </c>
      <c r="J29" s="13">
        <f>I29*9.5%</f>
        <v>0.254695</v>
      </c>
      <c r="K29" s="79">
        <f>I29+J29</f>
        <v>2.9356949999999999</v>
      </c>
      <c r="L29" s="91"/>
    </row>
    <row r="30" spans="1:12" x14ac:dyDescent="0.25">
      <c r="A30" s="12" t="s">
        <v>12</v>
      </c>
      <c r="B30" s="58">
        <v>7.7587999999999999</v>
      </c>
      <c r="C30" s="41">
        <v>1</v>
      </c>
      <c r="D30" s="23">
        <f t="shared" ref="D30:D31" si="14">C30*B30</f>
        <v>7.7587999999999999</v>
      </c>
      <c r="E30" s="14">
        <f>D30*9.5%</f>
        <v>0.73708600000000002</v>
      </c>
      <c r="F30" s="23">
        <f>D30+E30</f>
        <v>8.4958860000000005</v>
      </c>
      <c r="G30" s="58">
        <v>7.6243999999999996</v>
      </c>
      <c r="H30" s="41">
        <v>1</v>
      </c>
      <c r="I30" s="23">
        <f t="shared" ref="I30:I31" si="15">H30*G30</f>
        <v>7.6243999999999996</v>
      </c>
      <c r="J30" s="14">
        <f>I30*9.5%</f>
        <v>0.72431800000000002</v>
      </c>
      <c r="K30" s="87">
        <f>I30+J30</f>
        <v>8.3487179999999999</v>
      </c>
      <c r="L30" s="91"/>
    </row>
    <row r="31" spans="1:12" x14ac:dyDescent="0.25">
      <c r="A31" s="15" t="s">
        <v>7</v>
      </c>
      <c r="B31" s="59">
        <v>5.28E-2</v>
      </c>
      <c r="C31" s="42">
        <v>10</v>
      </c>
      <c r="D31" s="29">
        <f t="shared" si="14"/>
        <v>0.52800000000000002</v>
      </c>
      <c r="E31" s="20">
        <v>0</v>
      </c>
      <c r="F31" s="29">
        <f>D31</f>
        <v>0.52800000000000002</v>
      </c>
      <c r="G31" s="59">
        <v>5.28E-2</v>
      </c>
      <c r="H31" s="42">
        <v>10</v>
      </c>
      <c r="I31" s="29">
        <f t="shared" si="15"/>
        <v>0.52800000000000002</v>
      </c>
      <c r="J31" s="20">
        <v>0</v>
      </c>
      <c r="K31" s="80">
        <f>I31</f>
        <v>0.52800000000000002</v>
      </c>
      <c r="L31" s="91"/>
    </row>
    <row r="32" spans="1:12" x14ac:dyDescent="0.25">
      <c r="A32" s="5" t="s">
        <v>2</v>
      </c>
      <c r="B32" s="60"/>
      <c r="C32" s="43"/>
      <c r="D32" s="68">
        <f>D33+D34</f>
        <v>11.262700000000001</v>
      </c>
      <c r="E32" s="3">
        <f>E33+E34</f>
        <v>1.0699565</v>
      </c>
      <c r="F32" s="24">
        <f>F33+F34</f>
        <v>12.332656499999999</v>
      </c>
      <c r="G32" s="60"/>
      <c r="H32" s="43"/>
      <c r="I32" s="68">
        <f>I33+I34</f>
        <v>12.3947</v>
      </c>
      <c r="J32" s="3">
        <f>J33+J34</f>
        <v>1.1774964999999999</v>
      </c>
      <c r="K32" s="88">
        <f>K33+K34</f>
        <v>13.5721965</v>
      </c>
      <c r="L32" s="115">
        <f t="shared" si="9"/>
        <v>110.05087590009499</v>
      </c>
    </row>
    <row r="33" spans="1:12" x14ac:dyDescent="0.25">
      <c r="A33" s="16" t="s">
        <v>8</v>
      </c>
      <c r="B33" s="61">
        <v>1.0282</v>
      </c>
      <c r="C33" s="44">
        <v>10</v>
      </c>
      <c r="D33" s="25">
        <f t="shared" ref="D33:D34" si="16">C33*B33</f>
        <v>10.282</v>
      </c>
      <c r="E33" s="17">
        <f>D33*9.5%</f>
        <v>0.97679000000000005</v>
      </c>
      <c r="F33" s="25">
        <f>D33+E33</f>
        <v>11.258789999999999</v>
      </c>
      <c r="G33" s="61">
        <v>1.1465000000000001</v>
      </c>
      <c r="H33" s="44">
        <v>10</v>
      </c>
      <c r="I33" s="25">
        <f t="shared" ref="I33:I34" si="17">H33*G33</f>
        <v>11.465</v>
      </c>
      <c r="J33" s="17">
        <f>I33*9.5%</f>
        <v>1.089175</v>
      </c>
      <c r="K33" s="89">
        <f>I33+J33</f>
        <v>12.554175000000001</v>
      </c>
      <c r="L33" s="91"/>
    </row>
    <row r="34" spans="1:12" ht="15.75" thickBot="1" x14ac:dyDescent="0.3">
      <c r="A34" s="18" t="s">
        <v>12</v>
      </c>
      <c r="B34" s="62">
        <v>0.98070000000000002</v>
      </c>
      <c r="C34" s="45">
        <v>1</v>
      </c>
      <c r="D34" s="46">
        <f t="shared" si="16"/>
        <v>0.98070000000000002</v>
      </c>
      <c r="E34" s="19">
        <f>D34*9.5%</f>
        <v>9.3166499999999999E-2</v>
      </c>
      <c r="F34" s="26">
        <f>D34+E34</f>
        <v>1.0738665000000001</v>
      </c>
      <c r="G34" s="62">
        <v>0.92969999999999997</v>
      </c>
      <c r="H34" s="63">
        <v>1</v>
      </c>
      <c r="I34" s="64">
        <f t="shared" si="17"/>
        <v>0.92969999999999997</v>
      </c>
      <c r="J34" s="65">
        <f>I34*9.5%</f>
        <v>8.8321499999999997E-2</v>
      </c>
      <c r="K34" s="90">
        <f>I34+J34</f>
        <v>1.0180214999999999</v>
      </c>
      <c r="L34" s="91"/>
    </row>
    <row r="35" spans="1:12" x14ac:dyDescent="0.25">
      <c r="A35" s="6"/>
      <c r="B35" s="9"/>
      <c r="C35" s="7"/>
      <c r="D35" s="8"/>
      <c r="E35" s="8"/>
      <c r="F35" s="8"/>
      <c r="G35" s="6"/>
      <c r="H35" s="6"/>
      <c r="I35" s="6"/>
      <c r="J35" s="6"/>
      <c r="K35" s="6"/>
    </row>
    <row r="36" spans="1:12" x14ac:dyDescent="0.25">
      <c r="A36" s="121" t="s">
        <v>14</v>
      </c>
      <c r="B36" s="121"/>
      <c r="C36" s="121"/>
      <c r="D36" s="121"/>
      <c r="E36" s="121"/>
      <c r="F36" s="121"/>
      <c r="G36" s="50"/>
      <c r="H36" s="50"/>
      <c r="I36" s="6"/>
      <c r="J36" s="6"/>
      <c r="K36" s="6"/>
    </row>
    <row r="37" spans="1:12" ht="17.25" x14ac:dyDescent="0.25">
      <c r="A37" s="121" t="s">
        <v>21</v>
      </c>
      <c r="B37" s="121"/>
      <c r="C37" s="121"/>
      <c r="D37" s="121"/>
      <c r="E37" s="121"/>
      <c r="F37" s="121"/>
      <c r="G37" s="6"/>
      <c r="H37" s="6"/>
      <c r="I37" s="6"/>
      <c r="J37" s="6"/>
      <c r="K37" s="6"/>
    </row>
    <row r="38" spans="1:12" ht="15.75" thickBot="1" x14ac:dyDescent="0.3">
      <c r="A38" s="6"/>
      <c r="B38" s="9"/>
      <c r="C38" s="7"/>
      <c r="D38" s="8"/>
      <c r="E38" s="8"/>
      <c r="F38" s="8"/>
      <c r="G38" s="6"/>
      <c r="H38" s="6"/>
      <c r="I38" s="6"/>
      <c r="J38" s="6"/>
      <c r="K38" s="6"/>
    </row>
    <row r="39" spans="1:12" ht="15" customHeight="1" x14ac:dyDescent="0.25">
      <c r="A39" s="122" t="s">
        <v>15</v>
      </c>
      <c r="B39" s="124" t="s">
        <v>17</v>
      </c>
      <c r="C39" s="124"/>
      <c r="D39" s="124"/>
      <c r="E39" s="124"/>
      <c r="F39" s="125"/>
      <c r="G39" s="126" t="s">
        <v>22</v>
      </c>
      <c r="H39" s="127"/>
      <c r="I39" s="127"/>
      <c r="J39" s="127"/>
      <c r="K39" s="128"/>
      <c r="L39" s="119" t="s">
        <v>18</v>
      </c>
    </row>
    <row r="40" spans="1:12" ht="25.5" x14ac:dyDescent="0.25">
      <c r="A40" s="123"/>
      <c r="B40" s="83" t="s">
        <v>3</v>
      </c>
      <c r="C40" s="30" t="s">
        <v>4</v>
      </c>
      <c r="D40" s="31" t="s">
        <v>11</v>
      </c>
      <c r="E40" s="32" t="s">
        <v>10</v>
      </c>
      <c r="F40" s="33" t="s">
        <v>9</v>
      </c>
      <c r="G40" s="51" t="s">
        <v>3</v>
      </c>
      <c r="H40" s="34" t="s">
        <v>4</v>
      </c>
      <c r="I40" s="35" t="s">
        <v>11</v>
      </c>
      <c r="J40" s="36" t="s">
        <v>10</v>
      </c>
      <c r="K40" s="73" t="s">
        <v>9</v>
      </c>
      <c r="L40" s="120"/>
    </row>
    <row r="41" spans="1:12" x14ac:dyDescent="0.25">
      <c r="A41" s="84" t="s">
        <v>13</v>
      </c>
      <c r="B41" s="81"/>
      <c r="C41" s="27"/>
      <c r="D41" s="69">
        <f>D42+D45+D49</f>
        <v>54.025500000000001</v>
      </c>
      <c r="E41" s="28">
        <f>E42+E45+E49</f>
        <v>5.0571824999999997</v>
      </c>
      <c r="F41" s="28">
        <f>F42+F45+F49</f>
        <v>59.082682500000004</v>
      </c>
      <c r="G41" s="52"/>
      <c r="H41" s="27"/>
      <c r="I41" s="69">
        <f>I42+I45+I49</f>
        <v>55.514099999999999</v>
      </c>
      <c r="J41" s="28">
        <f>J42+J45+J49</f>
        <v>5.1985995000000003</v>
      </c>
      <c r="K41" s="74">
        <f>K42+K45+K49</f>
        <v>60.712699499999999</v>
      </c>
      <c r="L41" s="115">
        <f>I41/D41*100</f>
        <v>102.75536552183691</v>
      </c>
    </row>
    <row r="42" spans="1:12" x14ac:dyDescent="0.25">
      <c r="A42" s="85" t="s">
        <v>0</v>
      </c>
      <c r="B42" s="82"/>
      <c r="C42" s="37"/>
      <c r="D42" s="71">
        <f>D43+D44</f>
        <v>24.988</v>
      </c>
      <c r="E42" s="1">
        <f>E43+E44</f>
        <v>2.3738600000000001</v>
      </c>
      <c r="F42" s="72">
        <f>F43+F44</f>
        <v>27.36186</v>
      </c>
      <c r="G42" s="53"/>
      <c r="H42" s="37"/>
      <c r="I42" s="71">
        <f>I43+I44</f>
        <v>24.948999999999998</v>
      </c>
      <c r="J42" s="1">
        <f>J43+J44</f>
        <v>2.370155</v>
      </c>
      <c r="K42" s="75">
        <f>K43+K44</f>
        <v>27.319155000000002</v>
      </c>
      <c r="L42" s="115">
        <f t="shared" ref="L42:L49" si="18">I42/D42*100</f>
        <v>99.843925084040336</v>
      </c>
    </row>
    <row r="43" spans="1:12" x14ac:dyDescent="0.25">
      <c r="A43" s="86" t="s">
        <v>5</v>
      </c>
      <c r="B43" s="54">
        <v>0.98850000000000005</v>
      </c>
      <c r="C43" s="38">
        <v>15</v>
      </c>
      <c r="D43" s="21">
        <f>C43*B43</f>
        <v>14.827500000000001</v>
      </c>
      <c r="E43" s="11">
        <f>D43*9.5%</f>
        <v>1.4086125</v>
      </c>
      <c r="F43" s="21">
        <f>D43+E43</f>
        <v>16.236112500000001</v>
      </c>
      <c r="G43" s="54">
        <v>0.9859</v>
      </c>
      <c r="H43" s="38">
        <v>15</v>
      </c>
      <c r="I43" s="21">
        <f>H43*G43</f>
        <v>14.788499999999999</v>
      </c>
      <c r="J43" s="11">
        <f>I43*9.5%</f>
        <v>1.4049075</v>
      </c>
      <c r="K43" s="76">
        <f>I43+J43</f>
        <v>16.193407499999999</v>
      </c>
      <c r="L43" s="91"/>
    </row>
    <row r="44" spans="1:12" x14ac:dyDescent="0.25">
      <c r="A44" s="10" t="s">
        <v>12</v>
      </c>
      <c r="B44" s="55">
        <v>10.160500000000001</v>
      </c>
      <c r="C44" s="47">
        <v>1</v>
      </c>
      <c r="D44" s="48">
        <f t="shared" ref="D44" si="19">C44*B44</f>
        <v>10.160500000000001</v>
      </c>
      <c r="E44" s="49">
        <f>D44*9.5%</f>
        <v>0.96524750000000004</v>
      </c>
      <c r="F44" s="48">
        <f t="shared" ref="F44" si="20">D44+E44</f>
        <v>11.125747500000001</v>
      </c>
      <c r="G44" s="55">
        <v>10.160500000000001</v>
      </c>
      <c r="H44" s="47">
        <v>1</v>
      </c>
      <c r="I44" s="48">
        <f t="shared" ref="I44" si="21">H44*G44</f>
        <v>10.160500000000001</v>
      </c>
      <c r="J44" s="49">
        <f>I44*9.5%</f>
        <v>0.96524750000000004</v>
      </c>
      <c r="K44" s="77">
        <f t="shared" ref="K44" si="22">I44+J44</f>
        <v>11.125747500000001</v>
      </c>
      <c r="L44" s="91"/>
    </row>
    <row r="45" spans="1:12" x14ac:dyDescent="0.25">
      <c r="A45" s="4" t="s">
        <v>1</v>
      </c>
      <c r="B45" s="56"/>
      <c r="C45" s="39"/>
      <c r="D45" s="67">
        <f>D46+D47+D48</f>
        <v>12.633799999999999</v>
      </c>
      <c r="E45" s="2">
        <f>E46+E47+E48</f>
        <v>1.1249709999999999</v>
      </c>
      <c r="F45" s="70">
        <f>F46+F47+F48</f>
        <v>13.758771000000001</v>
      </c>
      <c r="G45" s="56"/>
      <c r="H45" s="39"/>
      <c r="I45" s="67">
        <f>I46+I47+I48</f>
        <v>12.437899999999999</v>
      </c>
      <c r="J45" s="2">
        <f>J46+J47+J48</f>
        <v>1.1063605000000001</v>
      </c>
      <c r="K45" s="78">
        <f>K46+K47+K48</f>
        <v>13.544260499999998</v>
      </c>
      <c r="L45" s="115">
        <f t="shared" si="18"/>
        <v>98.449397647580312</v>
      </c>
    </row>
    <row r="46" spans="1:12" x14ac:dyDescent="0.25">
      <c r="A46" s="12" t="s">
        <v>6</v>
      </c>
      <c r="B46" s="57">
        <v>0.2722</v>
      </c>
      <c r="C46" s="40">
        <v>15</v>
      </c>
      <c r="D46" s="22">
        <f>C46*B46</f>
        <v>4.0830000000000002</v>
      </c>
      <c r="E46" s="13">
        <f>D46*9.5%</f>
        <v>0.38788500000000004</v>
      </c>
      <c r="F46" s="22">
        <f>D46+E46</f>
        <v>4.470885</v>
      </c>
      <c r="G46" s="57">
        <v>0.2681</v>
      </c>
      <c r="H46" s="40">
        <v>15</v>
      </c>
      <c r="I46" s="22">
        <f>H46*G46</f>
        <v>4.0214999999999996</v>
      </c>
      <c r="J46" s="13">
        <f>I46*9.5%</f>
        <v>0.38204249999999995</v>
      </c>
      <c r="K46" s="79">
        <f>I46+J46</f>
        <v>4.4035424999999995</v>
      </c>
      <c r="L46" s="91"/>
    </row>
    <row r="47" spans="1:12" x14ac:dyDescent="0.25">
      <c r="A47" s="12" t="s">
        <v>12</v>
      </c>
      <c r="B47" s="58">
        <v>7.7587999999999999</v>
      </c>
      <c r="C47" s="41">
        <v>1</v>
      </c>
      <c r="D47" s="23">
        <f t="shared" ref="D47:D48" si="23">C47*B47</f>
        <v>7.7587999999999999</v>
      </c>
      <c r="E47" s="14">
        <f>D47*9.5%</f>
        <v>0.73708600000000002</v>
      </c>
      <c r="F47" s="23">
        <f>D47+E47</f>
        <v>8.4958860000000005</v>
      </c>
      <c r="G47" s="58">
        <v>7.6243999999999996</v>
      </c>
      <c r="H47" s="41">
        <v>1</v>
      </c>
      <c r="I47" s="23">
        <f t="shared" ref="I47:I48" si="24">H47*G47</f>
        <v>7.6243999999999996</v>
      </c>
      <c r="J47" s="14">
        <f>I47*9.5%</f>
        <v>0.72431800000000002</v>
      </c>
      <c r="K47" s="87">
        <f>I47+J47</f>
        <v>8.3487179999999999</v>
      </c>
      <c r="L47" s="91"/>
    </row>
    <row r="48" spans="1:12" x14ac:dyDescent="0.25">
      <c r="A48" s="15" t="s">
        <v>7</v>
      </c>
      <c r="B48" s="59">
        <v>5.28E-2</v>
      </c>
      <c r="C48" s="42">
        <v>15</v>
      </c>
      <c r="D48" s="29">
        <f t="shared" si="23"/>
        <v>0.79200000000000004</v>
      </c>
      <c r="E48" s="20">
        <v>0</v>
      </c>
      <c r="F48" s="29">
        <f>D48</f>
        <v>0.79200000000000004</v>
      </c>
      <c r="G48" s="59">
        <v>5.28E-2</v>
      </c>
      <c r="H48" s="42">
        <v>15</v>
      </c>
      <c r="I48" s="29">
        <f t="shared" si="24"/>
        <v>0.79200000000000004</v>
      </c>
      <c r="J48" s="20">
        <v>0</v>
      </c>
      <c r="K48" s="80">
        <f>I48</f>
        <v>0.79200000000000004</v>
      </c>
      <c r="L48" s="91"/>
    </row>
    <row r="49" spans="1:18" x14ac:dyDescent="0.25">
      <c r="A49" s="5" t="s">
        <v>2</v>
      </c>
      <c r="B49" s="60"/>
      <c r="C49" s="43"/>
      <c r="D49" s="68">
        <f>D50+D51</f>
        <v>16.403700000000001</v>
      </c>
      <c r="E49" s="3">
        <f>E50+E51</f>
        <v>1.5583514999999999</v>
      </c>
      <c r="F49" s="24">
        <f>F50+F51</f>
        <v>17.962051500000001</v>
      </c>
      <c r="G49" s="60"/>
      <c r="H49" s="43"/>
      <c r="I49" s="68">
        <f>I50+I51</f>
        <v>18.127200000000002</v>
      </c>
      <c r="J49" s="3">
        <f>J50+J51</f>
        <v>1.7220840000000002</v>
      </c>
      <c r="K49" s="88">
        <f>K50+K51</f>
        <v>19.849284000000001</v>
      </c>
      <c r="L49" s="115">
        <f t="shared" si="18"/>
        <v>110.50677591031292</v>
      </c>
    </row>
    <row r="50" spans="1:18" x14ac:dyDescent="0.25">
      <c r="A50" s="16" t="s">
        <v>8</v>
      </c>
      <c r="B50" s="61">
        <v>1.0282</v>
      </c>
      <c r="C50" s="44">
        <v>15</v>
      </c>
      <c r="D50" s="25">
        <f t="shared" ref="D50:D51" si="25">C50*B50</f>
        <v>15.423</v>
      </c>
      <c r="E50" s="17">
        <f>D50*9.5%</f>
        <v>1.465185</v>
      </c>
      <c r="F50" s="25">
        <f>D50+E50</f>
        <v>16.888185</v>
      </c>
      <c r="G50" s="61">
        <v>1.1465000000000001</v>
      </c>
      <c r="H50" s="44">
        <v>15</v>
      </c>
      <c r="I50" s="25">
        <f t="shared" ref="I50:I51" si="26">H50*G50</f>
        <v>17.197500000000002</v>
      </c>
      <c r="J50" s="17">
        <f>I50*9.5%</f>
        <v>1.6337625000000002</v>
      </c>
      <c r="K50" s="89">
        <f>I50+J50</f>
        <v>18.831262500000001</v>
      </c>
      <c r="L50" s="91"/>
      <c r="R50" t="s">
        <v>16</v>
      </c>
    </row>
    <row r="51" spans="1:18" ht="15.75" thickBot="1" x14ac:dyDescent="0.3">
      <c r="A51" s="18" t="s">
        <v>12</v>
      </c>
      <c r="B51" s="62">
        <v>0.98070000000000002</v>
      </c>
      <c r="C51" s="45">
        <v>1</v>
      </c>
      <c r="D51" s="46">
        <f t="shared" si="25"/>
        <v>0.98070000000000002</v>
      </c>
      <c r="E51" s="19">
        <f>D51*9.5%</f>
        <v>9.3166499999999999E-2</v>
      </c>
      <c r="F51" s="26">
        <f>D51+E51</f>
        <v>1.0738665000000001</v>
      </c>
      <c r="G51" s="62">
        <v>0.92969999999999997</v>
      </c>
      <c r="H51" s="63">
        <v>1</v>
      </c>
      <c r="I51" s="64">
        <f t="shared" si="26"/>
        <v>0.92969999999999997</v>
      </c>
      <c r="J51" s="65">
        <f>I51*9.5%</f>
        <v>8.8321499999999997E-2</v>
      </c>
      <c r="K51" s="90">
        <f>I51+J51</f>
        <v>1.0180214999999999</v>
      </c>
      <c r="L51" s="91"/>
    </row>
    <row r="52" spans="1:18" x14ac:dyDescent="0.25">
      <c r="A52" s="6"/>
      <c r="B52" s="9"/>
      <c r="C52" s="7"/>
      <c r="D52" s="8"/>
      <c r="E52" s="8"/>
      <c r="F52" s="8"/>
      <c r="G52" s="6"/>
      <c r="H52" s="6"/>
      <c r="I52" s="6"/>
      <c r="J52" s="6"/>
      <c r="K52" s="6"/>
    </row>
  </sheetData>
  <mergeCells count="18">
    <mergeCell ref="L39:L40"/>
    <mergeCell ref="A36:F36"/>
    <mergeCell ref="A37:F37"/>
    <mergeCell ref="A39:A40"/>
    <mergeCell ref="B39:F39"/>
    <mergeCell ref="G39:K39"/>
    <mergeCell ref="L22:L23"/>
    <mergeCell ref="A1:F1"/>
    <mergeCell ref="A2:F2"/>
    <mergeCell ref="A4:A5"/>
    <mergeCell ref="B4:F4"/>
    <mergeCell ref="G4:K4"/>
    <mergeCell ref="L4:L5"/>
    <mergeCell ref="A19:F19"/>
    <mergeCell ref="A20:F20"/>
    <mergeCell ref="A22:A23"/>
    <mergeCell ref="B22:F22"/>
    <mergeCell ref="G22:K22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131FC-F298-40C1-AB4E-CF0EAD450A28}">
  <dimension ref="A1:W46"/>
  <sheetViews>
    <sheetView topLeftCell="A16" workbookViewId="0">
      <selection activeCell="L13" sqref="L13"/>
    </sheetView>
  </sheetViews>
  <sheetFormatPr defaultRowHeight="15" x14ac:dyDescent="0.25"/>
  <cols>
    <col min="1" max="1" width="42.28515625" customWidth="1"/>
  </cols>
  <sheetData>
    <row r="1" spans="1:12" x14ac:dyDescent="0.25">
      <c r="A1" s="121" t="s">
        <v>23</v>
      </c>
      <c r="B1" s="121"/>
      <c r="C1" s="121"/>
      <c r="D1" s="121"/>
      <c r="E1" s="121"/>
      <c r="F1" s="134"/>
      <c r="G1" s="50"/>
      <c r="H1" s="50"/>
      <c r="I1" s="6"/>
      <c r="J1" s="6"/>
      <c r="K1" s="6"/>
    </row>
    <row r="2" spans="1:12" ht="17.25" x14ac:dyDescent="0.25">
      <c r="A2" s="121" t="s">
        <v>32</v>
      </c>
      <c r="B2" s="121"/>
      <c r="C2" s="121"/>
      <c r="D2" s="121"/>
      <c r="E2" s="121"/>
      <c r="F2" s="121"/>
      <c r="G2" s="6"/>
      <c r="H2" s="6"/>
      <c r="I2" s="6"/>
      <c r="J2" s="6"/>
      <c r="K2" s="6"/>
    </row>
    <row r="3" spans="1:12" ht="15.75" thickBot="1" x14ac:dyDescent="0.3">
      <c r="A3" s="6"/>
      <c r="B3" s="9"/>
      <c r="C3" s="7"/>
      <c r="D3" s="8"/>
      <c r="E3" s="8"/>
      <c r="F3" s="8"/>
      <c r="G3" s="6"/>
      <c r="H3" s="6"/>
      <c r="I3" s="6"/>
      <c r="J3" s="6"/>
      <c r="K3" s="6"/>
    </row>
    <row r="4" spans="1:12" x14ac:dyDescent="0.25">
      <c r="A4" s="132" t="s">
        <v>25</v>
      </c>
      <c r="B4" s="131" t="s">
        <v>17</v>
      </c>
      <c r="C4" s="124"/>
      <c r="D4" s="124"/>
      <c r="E4" s="124"/>
      <c r="F4" s="124"/>
      <c r="G4" s="126" t="s">
        <v>33</v>
      </c>
      <c r="H4" s="127"/>
      <c r="I4" s="127"/>
      <c r="J4" s="127"/>
      <c r="K4" s="128"/>
      <c r="L4" s="119" t="s">
        <v>18</v>
      </c>
    </row>
    <row r="5" spans="1:12" ht="25.5" x14ac:dyDescent="0.25">
      <c r="A5" s="133"/>
      <c r="B5" s="94" t="s">
        <v>3</v>
      </c>
      <c r="C5" s="30" t="s">
        <v>4</v>
      </c>
      <c r="D5" s="31" t="s">
        <v>11</v>
      </c>
      <c r="E5" s="32" t="s">
        <v>10</v>
      </c>
      <c r="F5" s="95" t="s">
        <v>9</v>
      </c>
      <c r="G5" s="51" t="s">
        <v>3</v>
      </c>
      <c r="H5" s="34" t="s">
        <v>4</v>
      </c>
      <c r="I5" s="35" t="s">
        <v>11</v>
      </c>
      <c r="J5" s="36" t="s">
        <v>10</v>
      </c>
      <c r="K5" s="73" t="s">
        <v>9</v>
      </c>
      <c r="L5" s="120"/>
    </row>
    <row r="6" spans="1:12" ht="15" customHeight="1" x14ac:dyDescent="0.25">
      <c r="A6" s="96" t="s">
        <v>13</v>
      </c>
      <c r="B6" s="97"/>
      <c r="C6" s="27"/>
      <c r="D6" s="69">
        <f>SUM(D7,D11)</f>
        <v>10.092700000000001</v>
      </c>
      <c r="E6" s="28">
        <f>SUM(E7,E11)</f>
        <v>0.95379049999999999</v>
      </c>
      <c r="F6" s="98">
        <f>SUM(F7,F11)</f>
        <v>11.046490500000001</v>
      </c>
      <c r="G6" s="52"/>
      <c r="H6" s="27"/>
      <c r="I6" s="69">
        <f>SUM(I7,I11)</f>
        <v>10.0215</v>
      </c>
      <c r="J6" s="28">
        <f>SUM(J7,J11)</f>
        <v>0.94702649999999999</v>
      </c>
      <c r="K6" s="74">
        <f>SUM(K7,K11)</f>
        <v>10.968526499999999</v>
      </c>
      <c r="L6" s="118">
        <f>I6/D6*100</f>
        <v>99.29453961774351</v>
      </c>
    </row>
    <row r="7" spans="1:12" x14ac:dyDescent="0.25">
      <c r="A7" s="4" t="s">
        <v>1</v>
      </c>
      <c r="B7" s="100"/>
      <c r="C7" s="39"/>
      <c r="D7" s="67">
        <f>D8+D9+D10</f>
        <v>8.0838000000000001</v>
      </c>
      <c r="E7" s="2">
        <f>E8+E9+E10</f>
        <v>0.76294499999999998</v>
      </c>
      <c r="F7" s="116">
        <f>F8+F9+F10</f>
        <v>8.8467450000000003</v>
      </c>
      <c r="G7" s="56"/>
      <c r="H7" s="39"/>
      <c r="I7" s="102">
        <f>I8+I9+I10</f>
        <v>7.9453000000000005</v>
      </c>
      <c r="J7" s="2">
        <f>J8+J9+J10</f>
        <v>0.74978750000000005</v>
      </c>
      <c r="K7" s="117">
        <f>K8+K9+K10</f>
        <v>8.6950874999999996</v>
      </c>
      <c r="L7" s="118">
        <f>I7/D7*100</f>
        <v>98.286696850491111</v>
      </c>
    </row>
    <row r="8" spans="1:12" x14ac:dyDescent="0.25">
      <c r="A8" s="12" t="s">
        <v>6</v>
      </c>
      <c r="B8" s="57">
        <v>0.2722</v>
      </c>
      <c r="C8" s="40">
        <v>1</v>
      </c>
      <c r="D8" s="22">
        <f>C8*B8</f>
        <v>0.2722</v>
      </c>
      <c r="E8" s="13">
        <f>D8*9.5%</f>
        <v>2.5859E-2</v>
      </c>
      <c r="F8" s="103">
        <f>D8+E8</f>
        <v>0.29805900000000002</v>
      </c>
      <c r="G8" s="57">
        <v>0.2681</v>
      </c>
      <c r="H8" s="40">
        <v>1</v>
      </c>
      <c r="I8" s="22">
        <f>H8*G8</f>
        <v>0.2681</v>
      </c>
      <c r="J8" s="13">
        <f>I8*9.5%</f>
        <v>2.5469499999999999E-2</v>
      </c>
      <c r="K8" s="79">
        <f>I8+J8</f>
        <v>0.29356949999999998</v>
      </c>
      <c r="L8" s="99"/>
    </row>
    <row r="9" spans="1:12" x14ac:dyDescent="0.25">
      <c r="A9" s="12" t="s">
        <v>12</v>
      </c>
      <c r="B9" s="58">
        <v>7.7587999999999999</v>
      </c>
      <c r="C9" s="41">
        <v>1</v>
      </c>
      <c r="D9" s="23">
        <f t="shared" ref="D9:D10" si="0">C9*B9</f>
        <v>7.7587999999999999</v>
      </c>
      <c r="E9" s="14">
        <f>D9*9.5%</f>
        <v>0.73708600000000002</v>
      </c>
      <c r="F9" s="104">
        <f>D9+E9</f>
        <v>8.4958860000000005</v>
      </c>
      <c r="G9" s="58">
        <v>7.6243999999999996</v>
      </c>
      <c r="H9" s="41">
        <v>1</v>
      </c>
      <c r="I9" s="23">
        <f t="shared" ref="I9:I10" si="1">H9*G9</f>
        <v>7.6243999999999996</v>
      </c>
      <c r="J9" s="14">
        <f>I9*9.5%</f>
        <v>0.72431800000000002</v>
      </c>
      <c r="K9" s="87">
        <f>I9+J9</f>
        <v>8.3487179999999999</v>
      </c>
      <c r="L9" s="99"/>
    </row>
    <row r="10" spans="1:12" x14ac:dyDescent="0.25">
      <c r="A10" s="15" t="s">
        <v>7</v>
      </c>
      <c r="B10" s="59">
        <v>5.28E-2</v>
      </c>
      <c r="C10" s="42">
        <v>1</v>
      </c>
      <c r="D10" s="29">
        <f t="shared" si="0"/>
        <v>5.28E-2</v>
      </c>
      <c r="E10" s="20">
        <v>0</v>
      </c>
      <c r="F10" s="105">
        <f>D10</f>
        <v>5.28E-2</v>
      </c>
      <c r="G10" s="59">
        <v>5.28E-2</v>
      </c>
      <c r="H10" s="42">
        <v>1</v>
      </c>
      <c r="I10" s="29">
        <f t="shared" si="1"/>
        <v>5.28E-2</v>
      </c>
      <c r="J10" s="20">
        <v>0</v>
      </c>
      <c r="K10" s="80">
        <f>I10</f>
        <v>5.28E-2</v>
      </c>
      <c r="L10" s="99"/>
    </row>
    <row r="11" spans="1:12" x14ac:dyDescent="0.25">
      <c r="A11" s="5" t="s">
        <v>2</v>
      </c>
      <c r="B11" s="60"/>
      <c r="C11" s="43"/>
      <c r="D11" s="68">
        <f>D12+D13</f>
        <v>2.0089000000000001</v>
      </c>
      <c r="E11" s="3">
        <f>E12+E13</f>
        <v>0.1908455</v>
      </c>
      <c r="F11" s="106">
        <f>F12+F13</f>
        <v>2.1997455000000001</v>
      </c>
      <c r="G11" s="60"/>
      <c r="H11" s="43"/>
      <c r="I11" s="68">
        <f>I12+I13</f>
        <v>2.0762</v>
      </c>
      <c r="J11" s="3">
        <f>J12+J13</f>
        <v>0.197239</v>
      </c>
      <c r="K11" s="88">
        <f>K12+K13</f>
        <v>2.2734389999999998</v>
      </c>
      <c r="L11" s="118">
        <f t="shared" ref="L11:L13" si="2">I11/D11*100</f>
        <v>103.35009209019861</v>
      </c>
    </row>
    <row r="12" spans="1:12" x14ac:dyDescent="0.25">
      <c r="A12" s="16" t="s">
        <v>8</v>
      </c>
      <c r="B12" s="61">
        <v>1.0282</v>
      </c>
      <c r="C12" s="44">
        <v>1</v>
      </c>
      <c r="D12" s="25">
        <f t="shared" ref="D12:D13" si="3">C12*B12</f>
        <v>1.0282</v>
      </c>
      <c r="E12" s="17">
        <f>D12*9.5%</f>
        <v>9.7679000000000002E-2</v>
      </c>
      <c r="F12" s="107">
        <f>D12+E12</f>
        <v>1.1258790000000001</v>
      </c>
      <c r="G12" s="61">
        <v>1.1465000000000001</v>
      </c>
      <c r="H12" s="44">
        <v>1</v>
      </c>
      <c r="I12" s="25">
        <f t="shared" ref="I12:I13" si="4">H12*G12</f>
        <v>1.1465000000000001</v>
      </c>
      <c r="J12" s="17">
        <f>I12*9.5%</f>
        <v>0.10891750000000001</v>
      </c>
      <c r="K12" s="89">
        <f>I12+J12</f>
        <v>1.2554175000000001</v>
      </c>
      <c r="L12" s="118"/>
    </row>
    <row r="13" spans="1:12" ht="15.75" thickBot="1" x14ac:dyDescent="0.3">
      <c r="A13" s="18" t="s">
        <v>12</v>
      </c>
      <c r="B13" s="62">
        <v>0.98070000000000002</v>
      </c>
      <c r="C13" s="45">
        <v>1</v>
      </c>
      <c r="D13" s="46">
        <f t="shared" si="3"/>
        <v>0.98070000000000002</v>
      </c>
      <c r="E13" s="19">
        <f>D13*9.5%</f>
        <v>9.3166499999999999E-2</v>
      </c>
      <c r="F13" s="108">
        <f>D13+E13</f>
        <v>1.0738665000000001</v>
      </c>
      <c r="G13" s="62">
        <v>0.92969999999999997</v>
      </c>
      <c r="H13" s="63">
        <v>1</v>
      </c>
      <c r="I13" s="64">
        <f t="shared" si="4"/>
        <v>0.92969999999999997</v>
      </c>
      <c r="J13" s="65">
        <f>I13*9.5%</f>
        <v>8.8321499999999997E-2</v>
      </c>
      <c r="K13" s="90">
        <f>I13+J13</f>
        <v>1.0180214999999999</v>
      </c>
      <c r="L13" s="118"/>
    </row>
    <row r="14" spans="1:12" x14ac:dyDescent="0.25">
      <c r="A14" s="6"/>
      <c r="B14" s="9"/>
      <c r="C14" s="93"/>
      <c r="D14" s="8"/>
      <c r="E14" s="8"/>
      <c r="F14" s="8"/>
      <c r="G14" s="9"/>
      <c r="H14" s="93"/>
      <c r="I14" s="8"/>
      <c r="J14" s="8"/>
      <c r="K14" s="8"/>
    </row>
    <row r="15" spans="1:12" x14ac:dyDescent="0.25">
      <c r="A15" s="6"/>
      <c r="B15" s="9"/>
      <c r="C15" s="93"/>
      <c r="D15" s="8"/>
      <c r="E15" s="8"/>
      <c r="F15" s="8"/>
      <c r="G15" s="9"/>
      <c r="H15" s="93"/>
      <c r="I15" s="8"/>
      <c r="J15" s="8"/>
      <c r="K15" s="8"/>
    </row>
    <row r="17" spans="1:12" x14ac:dyDescent="0.25">
      <c r="A17" s="121" t="s">
        <v>23</v>
      </c>
      <c r="B17" s="121"/>
      <c r="C17" s="121"/>
      <c r="D17" s="121"/>
      <c r="E17" s="121"/>
      <c r="F17" s="121"/>
      <c r="G17" s="50"/>
      <c r="H17" s="50"/>
      <c r="I17" s="6"/>
      <c r="J17" s="6"/>
      <c r="K17" s="6"/>
    </row>
    <row r="18" spans="1:12" ht="17.25" x14ac:dyDescent="0.25">
      <c r="A18" s="121" t="s">
        <v>24</v>
      </c>
      <c r="B18" s="121"/>
      <c r="C18" s="121"/>
      <c r="D18" s="121"/>
      <c r="E18" s="121"/>
      <c r="F18" s="121"/>
      <c r="G18" s="6"/>
      <c r="H18" s="6"/>
      <c r="I18" s="6"/>
      <c r="J18" s="6"/>
      <c r="K18" s="6"/>
    </row>
    <row r="19" spans="1:12" ht="15.75" thickBot="1" x14ac:dyDescent="0.3">
      <c r="A19" s="6"/>
      <c r="B19" s="9"/>
      <c r="C19" s="7"/>
      <c r="D19" s="8"/>
      <c r="E19" s="8"/>
      <c r="F19" s="8"/>
      <c r="G19" s="6"/>
      <c r="H19" s="6"/>
      <c r="I19" s="6"/>
      <c r="J19" s="6"/>
      <c r="K19" s="6"/>
    </row>
    <row r="20" spans="1:12" ht="15" customHeight="1" x14ac:dyDescent="0.25">
      <c r="A20" s="132" t="s">
        <v>25</v>
      </c>
      <c r="B20" s="131" t="s">
        <v>26</v>
      </c>
      <c r="C20" s="124"/>
      <c r="D20" s="124"/>
      <c r="E20" s="124"/>
      <c r="F20" s="124"/>
      <c r="G20" s="126" t="s">
        <v>33</v>
      </c>
      <c r="H20" s="127"/>
      <c r="I20" s="127"/>
      <c r="J20" s="127"/>
      <c r="K20" s="128"/>
      <c r="L20" s="119" t="s">
        <v>18</v>
      </c>
    </row>
    <row r="21" spans="1:12" ht="25.5" x14ac:dyDescent="0.25">
      <c r="A21" s="133"/>
      <c r="B21" s="94" t="s">
        <v>3</v>
      </c>
      <c r="C21" s="30" t="s">
        <v>4</v>
      </c>
      <c r="D21" s="31" t="s">
        <v>11</v>
      </c>
      <c r="E21" s="32" t="s">
        <v>10</v>
      </c>
      <c r="F21" s="95" t="s">
        <v>9</v>
      </c>
      <c r="G21" s="51" t="s">
        <v>3</v>
      </c>
      <c r="H21" s="34" t="s">
        <v>4</v>
      </c>
      <c r="I21" s="35" t="s">
        <v>11</v>
      </c>
      <c r="J21" s="36" t="s">
        <v>10</v>
      </c>
      <c r="K21" s="73" t="s">
        <v>9</v>
      </c>
      <c r="L21" s="120"/>
    </row>
    <row r="22" spans="1:12" x14ac:dyDescent="0.25">
      <c r="A22" s="96" t="s">
        <v>13</v>
      </c>
      <c r="B22" s="97"/>
      <c r="C22" s="27"/>
      <c r="D22" s="69">
        <f>SUM(D23,D27)</f>
        <v>22.271500000000003</v>
      </c>
      <c r="E22" s="28">
        <f>SUM(E23,E27)</f>
        <v>2.0656325</v>
      </c>
      <c r="F22" s="98">
        <f>SUM(F23,F27)</f>
        <v>24.337132499999999</v>
      </c>
      <c r="G22" s="52"/>
      <c r="H22" s="27"/>
      <c r="I22" s="69">
        <f>SUM(I23,I27)</f>
        <v>23.228099999999998</v>
      </c>
      <c r="J22" s="28">
        <f>SUM(J23,J27)</f>
        <v>2.1565094999999999</v>
      </c>
      <c r="K22" s="74">
        <f>SUM(K23,K27)</f>
        <v>25.384609500000003</v>
      </c>
      <c r="L22" s="118">
        <f>I22/D22*100</f>
        <v>104.29517544844305</v>
      </c>
    </row>
    <row r="23" spans="1:12" ht="15" customHeight="1" x14ac:dyDescent="0.25">
      <c r="A23" s="4" t="s">
        <v>1</v>
      </c>
      <c r="B23" s="100"/>
      <c r="C23" s="39"/>
      <c r="D23" s="67">
        <f>D24+D25+D26</f>
        <v>11.008800000000001</v>
      </c>
      <c r="E23" s="2">
        <f>E24+E25+E26</f>
        <v>0.99567600000000001</v>
      </c>
      <c r="F23" s="101">
        <f>F24+F25+F26</f>
        <v>12.004476</v>
      </c>
      <c r="G23" s="56"/>
      <c r="H23" s="39"/>
      <c r="I23" s="102">
        <f>I24+I25+I26</f>
        <v>10.833399999999999</v>
      </c>
      <c r="J23" s="2">
        <f>J24+J25+J26</f>
        <v>0.97901300000000002</v>
      </c>
      <c r="K23" s="78">
        <f>K24+K25+K26</f>
        <v>11.812413000000001</v>
      </c>
      <c r="L23" s="118">
        <f>I23/D23*100</f>
        <v>98.406729162124833</v>
      </c>
    </row>
    <row r="24" spans="1:12" x14ac:dyDescent="0.25">
      <c r="A24" s="12" t="s">
        <v>6</v>
      </c>
      <c r="B24" s="57">
        <v>0.2722</v>
      </c>
      <c r="C24" s="40">
        <v>10</v>
      </c>
      <c r="D24" s="22">
        <f>C24*B24</f>
        <v>2.722</v>
      </c>
      <c r="E24" s="13">
        <f>D24*9.5%</f>
        <v>0.25858999999999999</v>
      </c>
      <c r="F24" s="103">
        <f>D24+E24</f>
        <v>2.9805899999999999</v>
      </c>
      <c r="G24" s="57">
        <v>0.2681</v>
      </c>
      <c r="H24" s="40">
        <v>10</v>
      </c>
      <c r="I24" s="22">
        <f>H24*G24</f>
        <v>2.681</v>
      </c>
      <c r="J24" s="13">
        <f>I24*9.5%</f>
        <v>0.254695</v>
      </c>
      <c r="K24" s="79">
        <f>I24+J24</f>
        <v>2.9356949999999999</v>
      </c>
      <c r="L24" s="99"/>
    </row>
    <row r="25" spans="1:12" x14ac:dyDescent="0.25">
      <c r="A25" s="12" t="s">
        <v>12</v>
      </c>
      <c r="B25" s="58">
        <v>7.7587999999999999</v>
      </c>
      <c r="C25" s="41">
        <v>1</v>
      </c>
      <c r="D25" s="23">
        <f t="shared" ref="D25:D26" si="5">C25*B25</f>
        <v>7.7587999999999999</v>
      </c>
      <c r="E25" s="14">
        <f>D25*9.5%</f>
        <v>0.73708600000000002</v>
      </c>
      <c r="F25" s="104">
        <f>D25+E25</f>
        <v>8.4958860000000005</v>
      </c>
      <c r="G25" s="58">
        <v>7.6243999999999996</v>
      </c>
      <c r="H25" s="41">
        <v>1</v>
      </c>
      <c r="I25" s="23">
        <f t="shared" ref="I25:I26" si="6">H25*G25</f>
        <v>7.6243999999999996</v>
      </c>
      <c r="J25" s="14">
        <f>I25*9.5%</f>
        <v>0.72431800000000002</v>
      </c>
      <c r="K25" s="87">
        <f>I25+J25</f>
        <v>8.3487179999999999</v>
      </c>
      <c r="L25" s="99"/>
    </row>
    <row r="26" spans="1:12" x14ac:dyDescent="0.25">
      <c r="A26" s="15" t="s">
        <v>7</v>
      </c>
      <c r="B26" s="59">
        <v>5.28E-2</v>
      </c>
      <c r="C26" s="42">
        <v>10</v>
      </c>
      <c r="D26" s="29">
        <f t="shared" si="5"/>
        <v>0.52800000000000002</v>
      </c>
      <c r="E26" s="20">
        <v>0</v>
      </c>
      <c r="F26" s="105">
        <f>D26</f>
        <v>0.52800000000000002</v>
      </c>
      <c r="G26" s="59">
        <v>5.28E-2</v>
      </c>
      <c r="H26" s="42">
        <v>10</v>
      </c>
      <c r="I26" s="29">
        <f t="shared" si="6"/>
        <v>0.52800000000000002</v>
      </c>
      <c r="J26" s="20">
        <v>0</v>
      </c>
      <c r="K26" s="80">
        <f>I26</f>
        <v>0.52800000000000002</v>
      </c>
      <c r="L26" s="99"/>
    </row>
    <row r="27" spans="1:12" x14ac:dyDescent="0.25">
      <c r="A27" s="5" t="s">
        <v>2</v>
      </c>
      <c r="B27" s="60"/>
      <c r="C27" s="43"/>
      <c r="D27" s="68">
        <f>D28+D29</f>
        <v>11.262700000000001</v>
      </c>
      <c r="E27" s="3">
        <f>E28+E29</f>
        <v>1.0699565</v>
      </c>
      <c r="F27" s="106">
        <f>F28+F29</f>
        <v>12.332656499999999</v>
      </c>
      <c r="G27" s="60"/>
      <c r="H27" s="43"/>
      <c r="I27" s="68">
        <f>I28+I29</f>
        <v>12.3947</v>
      </c>
      <c r="J27" s="3">
        <f>J28+J29</f>
        <v>1.1774964999999999</v>
      </c>
      <c r="K27" s="88">
        <f>K28+K29</f>
        <v>13.5721965</v>
      </c>
      <c r="L27" s="118">
        <f t="shared" ref="L27" si="7">I27/D27*100</f>
        <v>110.05087590009499</v>
      </c>
    </row>
    <row r="28" spans="1:12" x14ac:dyDescent="0.25">
      <c r="A28" s="16" t="s">
        <v>8</v>
      </c>
      <c r="B28" s="61">
        <v>1.0282</v>
      </c>
      <c r="C28" s="44">
        <v>10</v>
      </c>
      <c r="D28" s="25">
        <f t="shared" ref="D28:D29" si="8">C28*B28</f>
        <v>10.282</v>
      </c>
      <c r="E28" s="17">
        <f>D28*9.5%</f>
        <v>0.97679000000000005</v>
      </c>
      <c r="F28" s="107">
        <f>D28+E28</f>
        <v>11.258789999999999</v>
      </c>
      <c r="G28" s="61">
        <v>1.1465000000000001</v>
      </c>
      <c r="H28" s="44">
        <v>10</v>
      </c>
      <c r="I28" s="25">
        <f t="shared" ref="I28:I29" si="9">H28*G28</f>
        <v>11.465</v>
      </c>
      <c r="J28" s="17">
        <f>I28*9.5%</f>
        <v>1.089175</v>
      </c>
      <c r="K28" s="89">
        <f>I28+J28</f>
        <v>12.554175000000001</v>
      </c>
      <c r="L28" s="99"/>
    </row>
    <row r="29" spans="1:12" ht="15.75" thickBot="1" x14ac:dyDescent="0.3">
      <c r="A29" s="18" t="s">
        <v>12</v>
      </c>
      <c r="B29" s="62">
        <v>0.98070000000000002</v>
      </c>
      <c r="C29" s="45">
        <v>1</v>
      </c>
      <c r="D29" s="46">
        <f t="shared" si="8"/>
        <v>0.98070000000000002</v>
      </c>
      <c r="E29" s="19">
        <f>D29*9.5%</f>
        <v>9.3166499999999999E-2</v>
      </c>
      <c r="F29" s="108">
        <f>D29+E29</f>
        <v>1.0738665000000001</v>
      </c>
      <c r="G29" s="62">
        <v>0.92969999999999997</v>
      </c>
      <c r="H29" s="63">
        <v>1</v>
      </c>
      <c r="I29" s="64">
        <f t="shared" si="9"/>
        <v>0.92969999999999997</v>
      </c>
      <c r="J29" s="65">
        <f>I29*9.5%</f>
        <v>8.8321499999999997E-2</v>
      </c>
      <c r="K29" s="90">
        <f>I29+J29</f>
        <v>1.0180214999999999</v>
      </c>
      <c r="L29" s="99"/>
    </row>
    <row r="30" spans="1:12" x14ac:dyDescent="0.25">
      <c r="A30" s="6"/>
      <c r="B30" s="9"/>
      <c r="C30" s="93"/>
      <c r="D30" s="8"/>
      <c r="E30" s="8"/>
      <c r="F30" s="8"/>
      <c r="G30" s="9"/>
      <c r="H30" s="93"/>
      <c r="I30" s="8"/>
      <c r="J30" s="8"/>
      <c r="K30" s="8"/>
    </row>
    <row r="31" spans="1:12" x14ac:dyDescent="0.25">
      <c r="A31" s="6"/>
      <c r="B31" s="9"/>
      <c r="C31" s="93"/>
      <c r="D31" s="8"/>
      <c r="E31" s="8"/>
      <c r="F31" s="8"/>
      <c r="G31" s="9"/>
      <c r="H31" s="93"/>
      <c r="I31" s="8"/>
      <c r="J31" s="8"/>
      <c r="K31" s="8"/>
    </row>
    <row r="32" spans="1:12" x14ac:dyDescent="0.25">
      <c r="A32" s="6"/>
      <c r="B32" s="9"/>
      <c r="C32" s="93"/>
      <c r="D32" s="8"/>
      <c r="E32" s="8"/>
      <c r="F32" s="8"/>
      <c r="G32" s="9"/>
      <c r="H32" s="93"/>
      <c r="I32" s="8"/>
      <c r="J32" s="8"/>
      <c r="K32" s="8"/>
    </row>
    <row r="33" spans="1:23" x14ac:dyDescent="0.25">
      <c r="A33" s="6"/>
      <c r="B33" s="9"/>
      <c r="C33" s="7"/>
      <c r="D33" s="8"/>
      <c r="E33" s="8"/>
      <c r="F33" s="8"/>
      <c r="G33" s="6"/>
      <c r="H33" s="6"/>
      <c r="I33" s="6"/>
      <c r="J33" s="6"/>
      <c r="K33" s="6"/>
    </row>
    <row r="34" spans="1:23" x14ac:dyDescent="0.25">
      <c r="A34" s="121" t="s">
        <v>27</v>
      </c>
      <c r="B34" s="121"/>
      <c r="C34" s="121"/>
      <c r="D34" s="121"/>
      <c r="E34" s="121"/>
      <c r="F34" s="121"/>
    </row>
    <row r="35" spans="1:23" ht="17.25" x14ac:dyDescent="0.25">
      <c r="A35" s="121" t="s">
        <v>28</v>
      </c>
      <c r="B35" s="121"/>
      <c r="C35" s="121"/>
      <c r="D35" s="121"/>
      <c r="E35" s="121"/>
      <c r="F35" s="121"/>
    </row>
    <row r="36" spans="1:23" ht="15.75" thickBot="1" x14ac:dyDescent="0.3">
      <c r="A36" s="6"/>
      <c r="B36" s="9"/>
      <c r="C36" s="7"/>
      <c r="D36" s="8"/>
      <c r="E36" s="8"/>
      <c r="F36" s="8"/>
    </row>
    <row r="37" spans="1:23" ht="15" customHeight="1" x14ac:dyDescent="0.25">
      <c r="A37" s="129" t="s">
        <v>29</v>
      </c>
      <c r="B37" s="131" t="s">
        <v>26</v>
      </c>
      <c r="C37" s="124"/>
      <c r="D37" s="124"/>
      <c r="E37" s="124"/>
      <c r="F37" s="124"/>
      <c r="G37" s="126" t="s">
        <v>33</v>
      </c>
      <c r="H37" s="127"/>
      <c r="I37" s="127"/>
      <c r="J37" s="127"/>
      <c r="K37" s="128"/>
      <c r="L37" s="119" t="s">
        <v>18</v>
      </c>
    </row>
    <row r="38" spans="1:23" ht="25.5" x14ac:dyDescent="0.25">
      <c r="A38" s="130"/>
      <c r="B38" s="94" t="s">
        <v>3</v>
      </c>
      <c r="C38" s="30" t="s">
        <v>4</v>
      </c>
      <c r="D38" s="31" t="s">
        <v>11</v>
      </c>
      <c r="E38" s="32" t="s">
        <v>10</v>
      </c>
      <c r="F38" s="95" t="s">
        <v>9</v>
      </c>
      <c r="G38" s="51" t="s">
        <v>3</v>
      </c>
      <c r="H38" s="34" t="s">
        <v>4</v>
      </c>
      <c r="I38" s="35" t="s">
        <v>11</v>
      </c>
      <c r="J38" s="36" t="s">
        <v>10</v>
      </c>
      <c r="K38" s="73" t="s">
        <v>9</v>
      </c>
      <c r="L38" s="120"/>
    </row>
    <row r="39" spans="1:23" x14ac:dyDescent="0.25">
      <c r="A39" s="96" t="s">
        <v>13</v>
      </c>
      <c r="B39" s="97"/>
      <c r="C39" s="109"/>
      <c r="D39" s="110">
        <f>SUM(D40,D44)</f>
        <v>29.037500000000001</v>
      </c>
      <c r="E39" s="28">
        <f>SUM(E40,E44)</f>
        <v>2.6833225000000001</v>
      </c>
      <c r="F39" s="98">
        <f>SUM(F40,F44)</f>
        <v>31.720822500000004</v>
      </c>
      <c r="G39" s="52"/>
      <c r="H39" s="27"/>
      <c r="I39" s="69">
        <f>SUM(I40,I44)</f>
        <v>30.565100000000001</v>
      </c>
      <c r="J39" s="28">
        <f>SUM(J40,J44)</f>
        <v>2.8284445000000003</v>
      </c>
      <c r="K39" s="74">
        <f>SUM(K40,K44)</f>
        <v>33.393544499999997</v>
      </c>
      <c r="L39" s="118">
        <f>I39/D39*100</f>
        <v>105.26078346965132</v>
      </c>
    </row>
    <row r="40" spans="1:23" x14ac:dyDescent="0.25">
      <c r="A40" s="4" t="s">
        <v>1</v>
      </c>
      <c r="B40" s="100"/>
      <c r="C40" s="39"/>
      <c r="D40" s="67">
        <f>D41+D42+D43</f>
        <v>12.633799999999999</v>
      </c>
      <c r="E40" s="2">
        <f>E41+E42+E43</f>
        <v>1.1249709999999999</v>
      </c>
      <c r="F40" s="111">
        <f>F41+F42+F43</f>
        <v>13.758771000000001</v>
      </c>
      <c r="G40" s="56"/>
      <c r="H40" s="39"/>
      <c r="I40" s="67">
        <f>I41+I42+I43</f>
        <v>12.437899999999999</v>
      </c>
      <c r="J40" s="2">
        <f>J41+J42+J43</f>
        <v>1.1063605000000001</v>
      </c>
      <c r="K40" s="112">
        <f>K41+K42+K43</f>
        <v>13.544260499999998</v>
      </c>
      <c r="L40" s="118">
        <f t="shared" ref="L40:L44" si="10">I40/D40*100</f>
        <v>98.449397647580312</v>
      </c>
    </row>
    <row r="41" spans="1:23" x14ac:dyDescent="0.25">
      <c r="A41" s="12" t="s">
        <v>6</v>
      </c>
      <c r="B41" s="57">
        <v>0.2722</v>
      </c>
      <c r="C41" s="40">
        <v>15</v>
      </c>
      <c r="D41" s="22">
        <f>C41*B41</f>
        <v>4.0830000000000002</v>
      </c>
      <c r="E41" s="13">
        <f>D41*9.5%</f>
        <v>0.38788500000000004</v>
      </c>
      <c r="F41" s="103">
        <f>D41+E41</f>
        <v>4.470885</v>
      </c>
      <c r="G41" s="57">
        <v>0.2681</v>
      </c>
      <c r="H41" s="40">
        <v>15</v>
      </c>
      <c r="I41" s="22">
        <f>H41*G41</f>
        <v>4.0214999999999996</v>
      </c>
      <c r="J41" s="13">
        <f>I41*9.5%</f>
        <v>0.38204249999999995</v>
      </c>
      <c r="K41" s="79">
        <f>I41+J41</f>
        <v>4.4035424999999995</v>
      </c>
      <c r="L41" s="99"/>
    </row>
    <row r="42" spans="1:23" x14ac:dyDescent="0.25">
      <c r="A42" s="12" t="s">
        <v>30</v>
      </c>
      <c r="B42" s="58">
        <v>7.7587999999999999</v>
      </c>
      <c r="C42" s="41">
        <v>1</v>
      </c>
      <c r="D42" s="23">
        <f t="shared" ref="D42:D43" si="11">C42*B42</f>
        <v>7.7587999999999999</v>
      </c>
      <c r="E42" s="14">
        <f>D42*9.5%</f>
        <v>0.73708600000000002</v>
      </c>
      <c r="F42" s="104">
        <f>D42+E42</f>
        <v>8.4958860000000005</v>
      </c>
      <c r="G42" s="58">
        <v>7.6243999999999996</v>
      </c>
      <c r="H42" s="41">
        <v>1</v>
      </c>
      <c r="I42" s="23">
        <f t="shared" ref="I42:I43" si="12">H42*G42</f>
        <v>7.6243999999999996</v>
      </c>
      <c r="J42" s="14">
        <f>I42*9.5%</f>
        <v>0.72431800000000002</v>
      </c>
      <c r="K42" s="87">
        <f>I42+J42</f>
        <v>8.3487179999999999</v>
      </c>
      <c r="L42" s="99"/>
    </row>
    <row r="43" spans="1:23" x14ac:dyDescent="0.25">
      <c r="A43" s="15" t="s">
        <v>7</v>
      </c>
      <c r="B43" s="59">
        <v>5.28E-2</v>
      </c>
      <c r="C43" s="42">
        <v>15</v>
      </c>
      <c r="D43" s="29">
        <f t="shared" si="11"/>
        <v>0.79200000000000004</v>
      </c>
      <c r="E43" s="20">
        <v>0</v>
      </c>
      <c r="F43" s="105">
        <f>D43</f>
        <v>0.79200000000000004</v>
      </c>
      <c r="G43" s="59">
        <v>5.28E-2</v>
      </c>
      <c r="H43" s="42">
        <v>15</v>
      </c>
      <c r="I43" s="29">
        <f t="shared" si="12"/>
        <v>0.79200000000000004</v>
      </c>
      <c r="J43" s="20">
        <v>0</v>
      </c>
      <c r="K43" s="80">
        <f>I43</f>
        <v>0.79200000000000004</v>
      </c>
      <c r="L43" s="99"/>
    </row>
    <row r="44" spans="1:23" x14ac:dyDescent="0.25">
      <c r="A44" s="5" t="s">
        <v>2</v>
      </c>
      <c r="B44" s="60"/>
      <c r="C44" s="43"/>
      <c r="D44" s="68">
        <f>D45+D46</f>
        <v>16.403700000000001</v>
      </c>
      <c r="E44" s="3">
        <f>E45+E46</f>
        <v>1.5583514999999999</v>
      </c>
      <c r="F44" s="106">
        <f>F45+F46</f>
        <v>17.962051500000001</v>
      </c>
      <c r="G44" s="60"/>
      <c r="H44" s="43"/>
      <c r="I44" s="68">
        <f>I45+I46</f>
        <v>18.127200000000002</v>
      </c>
      <c r="J44" s="3">
        <f>J45+J46</f>
        <v>1.7220840000000002</v>
      </c>
      <c r="K44" s="88">
        <f>K45+K46</f>
        <v>19.849284000000001</v>
      </c>
      <c r="L44" s="118">
        <f t="shared" si="10"/>
        <v>110.50677591031292</v>
      </c>
    </row>
    <row r="45" spans="1:23" x14ac:dyDescent="0.25">
      <c r="A45" s="113" t="s">
        <v>8</v>
      </c>
      <c r="B45" s="61">
        <v>1.0282</v>
      </c>
      <c r="C45" s="44">
        <v>15</v>
      </c>
      <c r="D45" s="25">
        <f t="shared" ref="D45:D46" si="13">C45*B45</f>
        <v>15.423</v>
      </c>
      <c r="E45" s="17">
        <f>D45*9.5%</f>
        <v>1.465185</v>
      </c>
      <c r="F45" s="107">
        <f>D45+E45</f>
        <v>16.888185</v>
      </c>
      <c r="G45" s="61">
        <v>1.1465000000000001</v>
      </c>
      <c r="H45" s="44">
        <v>15</v>
      </c>
      <c r="I45" s="25">
        <f t="shared" ref="I45:I46" si="14">H45*G45</f>
        <v>17.197500000000002</v>
      </c>
      <c r="J45" s="17">
        <f>I45*9.5%</f>
        <v>1.6337625000000002</v>
      </c>
      <c r="K45" s="89">
        <f>I45+J45</f>
        <v>18.831262500000001</v>
      </c>
      <c r="L45" s="99"/>
      <c r="W45" t="s">
        <v>16</v>
      </c>
    </row>
    <row r="46" spans="1:23" ht="15.75" thickBot="1" x14ac:dyDescent="0.3">
      <c r="A46" s="114" t="s">
        <v>31</v>
      </c>
      <c r="B46" s="62">
        <v>0.98070000000000002</v>
      </c>
      <c r="C46" s="45">
        <v>1</v>
      </c>
      <c r="D46" s="46">
        <f t="shared" si="13"/>
        <v>0.98070000000000002</v>
      </c>
      <c r="E46" s="19">
        <f>D46*9.5%</f>
        <v>9.3166499999999999E-2</v>
      </c>
      <c r="F46" s="108">
        <f>D46+E46</f>
        <v>1.0738665000000001</v>
      </c>
      <c r="G46" s="62">
        <v>0.92969999999999997</v>
      </c>
      <c r="H46" s="63">
        <v>1</v>
      </c>
      <c r="I46" s="64">
        <f t="shared" si="14"/>
        <v>0.92969999999999997</v>
      </c>
      <c r="J46" s="65">
        <f>I46*9.5%</f>
        <v>8.8321499999999997E-2</v>
      </c>
      <c r="K46" s="90">
        <f>I46+J46</f>
        <v>1.0180214999999999</v>
      </c>
      <c r="L46" s="99"/>
    </row>
  </sheetData>
  <mergeCells count="18">
    <mergeCell ref="L4:L5"/>
    <mergeCell ref="A1:F1"/>
    <mergeCell ref="A2:F2"/>
    <mergeCell ref="A4:A5"/>
    <mergeCell ref="B4:F4"/>
    <mergeCell ref="G4:K4"/>
    <mergeCell ref="L37:L38"/>
    <mergeCell ref="A17:F17"/>
    <mergeCell ref="A18:F18"/>
    <mergeCell ref="A20:A21"/>
    <mergeCell ref="B20:F20"/>
    <mergeCell ref="G20:K20"/>
    <mergeCell ref="L20:L21"/>
    <mergeCell ref="A34:F34"/>
    <mergeCell ref="A35:F35"/>
    <mergeCell ref="A37:A38"/>
    <mergeCell ref="B37:F37"/>
    <mergeCell ref="G37:K3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Skupna košarica </vt:lpstr>
      <vt:lpstr>Odvajanje in čiščenje</vt:lpstr>
    </vt:vector>
  </TitlesOfParts>
  <Company>JP Prlekija d.o.o.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Davorin Kurbos</dc:creator>
  <cp:lastModifiedBy>Andreja Torič</cp:lastModifiedBy>
  <cp:lastPrinted>2025-12-05T06:16:43Z</cp:lastPrinted>
  <dcterms:created xsi:type="dcterms:W3CDTF">2015-05-13T10:18:22Z</dcterms:created>
  <dcterms:modified xsi:type="dcterms:W3CDTF">2025-12-05T11:53:15Z</dcterms:modified>
</cp:coreProperties>
</file>